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819"/>
  <workbookPr showInkAnnotation="0" autoCompressPictures="0"/>
  <bookViews>
    <workbookView xWindow="40" yWindow="0" windowWidth="26740" windowHeight="17540" tabRatio="500"/>
  </bookViews>
  <sheets>
    <sheet name="Help" sheetId="8" r:id="rId1"/>
    <sheet name="Parameters" sheetId="2" r:id="rId2"/>
    <sheet name="Models" sheetId="1" r:id="rId3"/>
    <sheet name="Demo graph data" sheetId="10" r:id="rId4"/>
    <sheet name="Ref calculation" sheetId="9" r:id="rId5"/>
  </sheets>
  <externalReferences>
    <externalReference r:id="rId6"/>
  </externalReferences>
  <definedNames>
    <definedName name="Dis">Models!$B$2:$B$1048576</definedName>
    <definedName name="Env.1">Models!$C$2:$C$1048576</definedName>
    <definedName name="Env.2">Models!$D$2:$D$1048576</definedName>
    <definedName name="Env.3">Models!#REF!</definedName>
    <definedName name="Env.4">Models!#REF!</definedName>
    <definedName name="Env.5">Models!#REF!</definedName>
    <definedName name="Env.6">Models!#REF!</definedName>
    <definedName name="Env.7">Models!#REF!</definedName>
    <definedName name="Env.8">Models!#REF!</definedName>
    <definedName name="Gain.1">Parameters!$C$2</definedName>
    <definedName name="Gain.2">Parameters!$E$2</definedName>
    <definedName name="Gain.3">Parameters!#REF!</definedName>
    <definedName name="Gain.4">Parameters!#REF!</definedName>
    <definedName name="Gain.5">Parameters!#REF!</definedName>
    <definedName name="Gain.6">Parameters!#REF!</definedName>
    <definedName name="Gain.7">Parameters!#REF!</definedName>
    <definedName name="Gain.8">Parameters!#REF!</definedName>
    <definedName name="Inverse.1">Parameters!$C$4</definedName>
    <definedName name="Inverse.2">Parameters!$E$4</definedName>
    <definedName name="Inverse.3">Parameters!#REF!</definedName>
    <definedName name="Inverse.4">Parameters!#REF!</definedName>
    <definedName name="Inverse.5">Parameters!#REF!</definedName>
    <definedName name="Inverse.6">Parameters!#REF!</definedName>
    <definedName name="Inverse.7">Parameters!#REF!</definedName>
    <definedName name="Inverse.8">Parameters!#REF!</definedName>
    <definedName name="Iteration">Models!$A$2:$A$1048576</definedName>
    <definedName name="Lag.1">Parameters!$C$7</definedName>
    <definedName name="Lag.2">Parameters!$E$7</definedName>
    <definedName name="Lag.3">Parameters!#REF!</definedName>
    <definedName name="Lag.4">Parameters!#REF!</definedName>
    <definedName name="Lag.5">Parameters!#REF!</definedName>
    <definedName name="Lag.6">Parameters!#REF!</definedName>
    <definedName name="Lag.7">Parameters!#REF!</definedName>
    <definedName name="Lag.8">Parameters!#REF!</definedName>
    <definedName name="Limit.1">Parameters!$C$5</definedName>
    <definedName name="Limit.2">Parameters!$E$5</definedName>
    <definedName name="Limit.3">Parameters!#REF!</definedName>
    <definedName name="Limit.4">Parameters!#REF!</definedName>
    <definedName name="Limit.5">Parameters!#REF!</definedName>
    <definedName name="Limit.6">Parameters!#REF!</definedName>
    <definedName name="Limit.7">Parameters!#REF!</definedName>
    <definedName name="Limit.8">Parameters!#REF!</definedName>
    <definedName name="Out.1">Models!$E$2:$E$1048576</definedName>
    <definedName name="Out.2">Models!$F$2:$F$1048576</definedName>
    <definedName name="Out.3">Models!#REF!</definedName>
    <definedName name="Out.4">Models!#REF!</definedName>
    <definedName name="Out.5">Models!#REF!</definedName>
    <definedName name="Out.6">Models!#REF!</definedName>
    <definedName name="Out.7">Models!#REF!</definedName>
    <definedName name="Out.8">Models!#REF!</definedName>
    <definedName name="Per.1">Models!$G$2:$G$1048576</definedName>
    <definedName name="Per.2">Models!$H$2:$H$1048576</definedName>
    <definedName name="Per.3">Models!#REF!</definedName>
    <definedName name="Per.4">Models!#REF!</definedName>
    <definedName name="Per.5">Models!#REF!</definedName>
    <definedName name="Per.6">Models!#REF!</definedName>
    <definedName name="Per.7">Models!#REF!</definedName>
    <definedName name="Per.8">Models!#REF!</definedName>
    <definedName name="Ref.1">Models!$I$2:$I$1048576</definedName>
    <definedName name="Ref.2">Models!$J$2:$J$1048576</definedName>
    <definedName name="Ref.3">Models!#REF!</definedName>
    <definedName name="Ref.4">Models!#REF!</definedName>
    <definedName name="Ref.5">Models!#REF!</definedName>
    <definedName name="Ref.6">Models!#REF!</definedName>
    <definedName name="Ref.7">Models!#REF!</definedName>
    <definedName name="Ref.8">Models!#REF!</definedName>
    <definedName name="Slow.1">Parameters!$C$3</definedName>
    <definedName name="Slow.2">Parameters!$E$3</definedName>
    <definedName name="Slow.3">Parameters!#REF!</definedName>
    <definedName name="Slow.4">Parameters!#REF!</definedName>
    <definedName name="Slow.5">Parameters!#REF!</definedName>
    <definedName name="Slow.6">Parameters!#REF!</definedName>
    <definedName name="Slow.7">Parameters!#REF!</definedName>
    <definedName name="Slow.8">Parameters!#REF!</definedName>
    <definedName name="TZ.1">Parameters!$C$6</definedName>
    <definedName name="TZ.2">Parameters!$E$6</definedName>
    <definedName name="TZ.3">Parameters!#REF!</definedName>
    <definedName name="TZ.4">Parameters!#REF!</definedName>
    <definedName name="TZ.5">Parameters!#REF!</definedName>
    <definedName name="TZ.6">Parameters!#REF!</definedName>
    <definedName name="TZ.7">Parameters!#REF!</definedName>
    <definedName name="TZ.8">Parameters!#REF!</definedName>
    <definedName name="TZErr.1">Models!$K$2:$K$1048576</definedName>
    <definedName name="TZErr.2">Models!$L$2:$L$1048576</definedName>
    <definedName name="TZErr.3">Models!#REF!</definedName>
    <definedName name="TZErr.4">Models!#REF!</definedName>
    <definedName name="TZErr.5">Models!#REF!</definedName>
    <definedName name="TZErr.6">Models!#REF!</definedName>
    <definedName name="TZErr.7">Models!#REF!</definedName>
    <definedName name="TZErr.8">Models!#REF!</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G13" i="1" l="1"/>
  <c r="K13" i="1"/>
  <c r="E13" i="1"/>
  <c r="G14" i="1"/>
  <c r="K14" i="1"/>
  <c r="E14" i="1"/>
  <c r="C14" i="1"/>
  <c r="C13" i="1"/>
  <c r="E7" i="2"/>
  <c r="H13" i="1"/>
  <c r="L13" i="1"/>
  <c r="E2" i="2"/>
  <c r="F13" i="1"/>
  <c r="H14" i="1"/>
  <c r="L14" i="1"/>
  <c r="F14" i="1"/>
  <c r="D14" i="1"/>
  <c r="D13" i="1"/>
  <c r="M14" i="1"/>
  <c r="F3" i="10"/>
  <c r="G15" i="1"/>
  <c r="K15" i="1"/>
  <c r="E15" i="1"/>
  <c r="C15" i="1"/>
  <c r="H15" i="1"/>
  <c r="L15" i="1"/>
  <c r="F15" i="1"/>
  <c r="D15" i="1"/>
  <c r="M15" i="1"/>
  <c r="F4" i="10"/>
  <c r="G16" i="1"/>
  <c r="K16" i="1"/>
  <c r="E16" i="1"/>
  <c r="C16" i="1"/>
  <c r="H16" i="1"/>
  <c r="L16" i="1"/>
  <c r="F16" i="1"/>
  <c r="D16" i="1"/>
  <c r="M16" i="1"/>
  <c r="F5" i="10"/>
  <c r="G17" i="1"/>
  <c r="K17" i="1"/>
  <c r="E17" i="1"/>
  <c r="C17" i="1"/>
  <c r="H17" i="1"/>
  <c r="L17" i="1"/>
  <c r="F17" i="1"/>
  <c r="D17" i="1"/>
  <c r="M17" i="1"/>
  <c r="F6" i="10"/>
  <c r="G18" i="1"/>
  <c r="K18" i="1"/>
  <c r="E18" i="1"/>
  <c r="C18" i="1"/>
  <c r="H18" i="1"/>
  <c r="L18" i="1"/>
  <c r="F18" i="1"/>
  <c r="D18" i="1"/>
  <c r="M18" i="1"/>
  <c r="F7" i="10"/>
  <c r="G19" i="1"/>
  <c r="K19" i="1"/>
  <c r="E19" i="1"/>
  <c r="C19" i="1"/>
  <c r="H19" i="1"/>
  <c r="L19" i="1"/>
  <c r="F19" i="1"/>
  <c r="D19" i="1"/>
  <c r="M19" i="1"/>
  <c r="F8" i="10"/>
  <c r="G20" i="1"/>
  <c r="K20" i="1"/>
  <c r="E20" i="1"/>
  <c r="C20" i="1"/>
  <c r="H20" i="1"/>
  <c r="L20" i="1"/>
  <c r="F20" i="1"/>
  <c r="D20" i="1"/>
  <c r="M20" i="1"/>
  <c r="F9" i="10"/>
  <c r="G21" i="1"/>
  <c r="K21" i="1"/>
  <c r="E21" i="1"/>
  <c r="C21" i="1"/>
  <c r="H21" i="1"/>
  <c r="L21" i="1"/>
  <c r="F21" i="1"/>
  <c r="D21" i="1"/>
  <c r="M21" i="1"/>
  <c r="F10" i="10"/>
  <c r="G22" i="1"/>
  <c r="K22" i="1"/>
  <c r="E22" i="1"/>
  <c r="C22" i="1"/>
  <c r="H22" i="1"/>
  <c r="L22" i="1"/>
  <c r="F22" i="1"/>
  <c r="D22" i="1"/>
  <c r="M22" i="1"/>
  <c r="F11" i="10"/>
  <c r="G23" i="1"/>
  <c r="K23" i="1"/>
  <c r="E23" i="1"/>
  <c r="C23" i="1"/>
  <c r="H23" i="1"/>
  <c r="L23" i="1"/>
  <c r="F23" i="1"/>
  <c r="D23" i="1"/>
  <c r="M23" i="1"/>
  <c r="F12" i="10"/>
  <c r="G24" i="1"/>
  <c r="K24" i="1"/>
  <c r="E24" i="1"/>
  <c r="C24" i="1"/>
  <c r="H24" i="1"/>
  <c r="L24" i="1"/>
  <c r="F24" i="1"/>
  <c r="D24" i="1"/>
  <c r="M24" i="1"/>
  <c r="F13" i="10"/>
  <c r="G25" i="1"/>
  <c r="K25" i="1"/>
  <c r="E25" i="1"/>
  <c r="C25" i="1"/>
  <c r="H25" i="1"/>
  <c r="L25" i="1"/>
  <c r="F25" i="1"/>
  <c r="D25" i="1"/>
  <c r="M25" i="1"/>
  <c r="F14" i="10"/>
  <c r="G26" i="1"/>
  <c r="K26" i="1"/>
  <c r="E26" i="1"/>
  <c r="C26" i="1"/>
  <c r="H26" i="1"/>
  <c r="L26" i="1"/>
  <c r="F26" i="1"/>
  <c r="D26" i="1"/>
  <c r="M26" i="1"/>
  <c r="F15" i="10"/>
  <c r="G27" i="1"/>
  <c r="K27" i="1"/>
  <c r="E27" i="1"/>
  <c r="C27" i="1"/>
  <c r="H27" i="1"/>
  <c r="L27" i="1"/>
  <c r="F27" i="1"/>
  <c r="D27" i="1"/>
  <c r="M27" i="1"/>
  <c r="F16" i="10"/>
  <c r="G28" i="1"/>
  <c r="K28" i="1"/>
  <c r="E28" i="1"/>
  <c r="C28" i="1"/>
  <c r="H28" i="1"/>
  <c r="L28" i="1"/>
  <c r="F28" i="1"/>
  <c r="D28" i="1"/>
  <c r="M28" i="1"/>
  <c r="F17" i="10"/>
  <c r="G29" i="1"/>
  <c r="K29" i="1"/>
  <c r="E29" i="1"/>
  <c r="C29" i="1"/>
  <c r="H29" i="1"/>
  <c r="L29" i="1"/>
  <c r="F29" i="1"/>
  <c r="D29" i="1"/>
  <c r="M29" i="1"/>
  <c r="F18" i="10"/>
  <c r="G30" i="1"/>
  <c r="K30" i="1"/>
  <c r="E30" i="1"/>
  <c r="C30" i="1"/>
  <c r="H30" i="1"/>
  <c r="L30" i="1"/>
  <c r="F30" i="1"/>
  <c r="D30" i="1"/>
  <c r="M30" i="1"/>
  <c r="F19" i="10"/>
  <c r="G31" i="1"/>
  <c r="K31" i="1"/>
  <c r="E31" i="1"/>
  <c r="C31" i="1"/>
  <c r="H31" i="1"/>
  <c r="L31" i="1"/>
  <c r="F31" i="1"/>
  <c r="D31" i="1"/>
  <c r="M31" i="1"/>
  <c r="F20" i="10"/>
  <c r="G32" i="1"/>
  <c r="K32" i="1"/>
  <c r="E32" i="1"/>
  <c r="C32" i="1"/>
  <c r="H32" i="1"/>
  <c r="L32" i="1"/>
  <c r="F32" i="1"/>
  <c r="D32" i="1"/>
  <c r="M32" i="1"/>
  <c r="F21" i="10"/>
  <c r="G33" i="1"/>
  <c r="K33" i="1"/>
  <c r="E33" i="1"/>
  <c r="C33" i="1"/>
  <c r="H33" i="1"/>
  <c r="L33" i="1"/>
  <c r="F33" i="1"/>
  <c r="D33" i="1"/>
  <c r="M33" i="1"/>
  <c r="F22" i="10"/>
  <c r="G34" i="1"/>
  <c r="K34" i="1"/>
  <c r="E34" i="1"/>
  <c r="C34" i="1"/>
  <c r="H34" i="1"/>
  <c r="L34" i="1"/>
  <c r="F34" i="1"/>
  <c r="D34" i="1"/>
  <c r="M34" i="1"/>
  <c r="F23" i="10"/>
  <c r="G35" i="1"/>
  <c r="K35" i="1"/>
  <c r="E35" i="1"/>
  <c r="C35" i="1"/>
  <c r="H35" i="1"/>
  <c r="L35" i="1"/>
  <c r="F35" i="1"/>
  <c r="D35" i="1"/>
  <c r="M35" i="1"/>
  <c r="F24" i="10"/>
  <c r="G36" i="1"/>
  <c r="K36" i="1"/>
  <c r="E36" i="1"/>
  <c r="C36" i="1"/>
  <c r="H36" i="1"/>
  <c r="L36" i="1"/>
  <c r="F36" i="1"/>
  <c r="D36" i="1"/>
  <c r="M36" i="1"/>
  <c r="F25" i="10"/>
  <c r="G37" i="1"/>
  <c r="K37" i="1"/>
  <c r="E37" i="1"/>
  <c r="C37" i="1"/>
  <c r="H37" i="1"/>
  <c r="L37" i="1"/>
  <c r="F37" i="1"/>
  <c r="D37" i="1"/>
  <c r="M37" i="1"/>
  <c r="F26" i="10"/>
  <c r="G38" i="1"/>
  <c r="K38" i="1"/>
  <c r="E38" i="1"/>
  <c r="C38" i="1"/>
  <c r="H38" i="1"/>
  <c r="L38" i="1"/>
  <c r="F38" i="1"/>
  <c r="D38" i="1"/>
  <c r="M38" i="1"/>
  <c r="F27" i="10"/>
  <c r="G39" i="1"/>
  <c r="K39" i="1"/>
  <c r="E39" i="1"/>
  <c r="C39" i="1"/>
  <c r="H39" i="1"/>
  <c r="L39" i="1"/>
  <c r="F39" i="1"/>
  <c r="D39" i="1"/>
  <c r="M39" i="1"/>
  <c r="F28" i="10"/>
  <c r="G40" i="1"/>
  <c r="K40" i="1"/>
  <c r="E40" i="1"/>
  <c r="C40" i="1"/>
  <c r="H40" i="1"/>
  <c r="L40" i="1"/>
  <c r="F40" i="1"/>
  <c r="D40" i="1"/>
  <c r="M40" i="1"/>
  <c r="F29" i="10"/>
  <c r="G41" i="1"/>
  <c r="K41" i="1"/>
  <c r="E41" i="1"/>
  <c r="C41" i="1"/>
  <c r="H41" i="1"/>
  <c r="L41" i="1"/>
  <c r="F41" i="1"/>
  <c r="D41" i="1"/>
  <c r="M41" i="1"/>
  <c r="F30" i="10"/>
  <c r="G42" i="1"/>
  <c r="K42" i="1"/>
  <c r="E42" i="1"/>
  <c r="C42" i="1"/>
  <c r="H42" i="1"/>
  <c r="L42" i="1"/>
  <c r="F42" i="1"/>
  <c r="D42" i="1"/>
  <c r="M42" i="1"/>
  <c r="F31" i="10"/>
  <c r="G43" i="1"/>
  <c r="K43" i="1"/>
  <c r="E43" i="1"/>
  <c r="C43" i="1"/>
  <c r="H43" i="1"/>
  <c r="L43" i="1"/>
  <c r="F43" i="1"/>
  <c r="D43" i="1"/>
  <c r="M43" i="1"/>
  <c r="F32" i="10"/>
  <c r="G44" i="1"/>
  <c r="K44" i="1"/>
  <c r="E44" i="1"/>
  <c r="C44" i="1"/>
  <c r="H44" i="1"/>
  <c r="L44" i="1"/>
  <c r="F44" i="1"/>
  <c r="D44" i="1"/>
  <c r="M44" i="1"/>
  <c r="F33" i="10"/>
  <c r="G45" i="1"/>
  <c r="K45" i="1"/>
  <c r="E45" i="1"/>
  <c r="C45" i="1"/>
  <c r="H45" i="1"/>
  <c r="L45" i="1"/>
  <c r="F45" i="1"/>
  <c r="D45" i="1"/>
  <c r="M45" i="1"/>
  <c r="F34" i="10"/>
  <c r="G46" i="1"/>
  <c r="K46" i="1"/>
  <c r="E46" i="1"/>
  <c r="C46" i="1"/>
  <c r="H46" i="1"/>
  <c r="L46" i="1"/>
  <c r="F46" i="1"/>
  <c r="D46" i="1"/>
  <c r="M46" i="1"/>
  <c r="F35" i="10"/>
  <c r="G47" i="1"/>
  <c r="K47" i="1"/>
  <c r="E47" i="1"/>
  <c r="C47" i="1"/>
  <c r="H47" i="1"/>
  <c r="L47" i="1"/>
  <c r="F47" i="1"/>
  <c r="D47" i="1"/>
  <c r="M47" i="1"/>
  <c r="F36" i="10"/>
  <c r="G48" i="1"/>
  <c r="K48" i="1"/>
  <c r="E48" i="1"/>
  <c r="C48" i="1"/>
  <c r="H48" i="1"/>
  <c r="L48" i="1"/>
  <c r="F48" i="1"/>
  <c r="D48" i="1"/>
  <c r="M48" i="1"/>
  <c r="F37" i="10"/>
  <c r="G49" i="1"/>
  <c r="K49" i="1"/>
  <c r="E49" i="1"/>
  <c r="C49" i="1"/>
  <c r="H49" i="1"/>
  <c r="L49" i="1"/>
  <c r="F49" i="1"/>
  <c r="D49" i="1"/>
  <c r="M49" i="1"/>
  <c r="F38" i="10"/>
  <c r="G50" i="1"/>
  <c r="K50" i="1"/>
  <c r="E50" i="1"/>
  <c r="C50" i="1"/>
  <c r="H50" i="1"/>
  <c r="L50" i="1"/>
  <c r="F50" i="1"/>
  <c r="D50" i="1"/>
  <c r="M50" i="1"/>
  <c r="F39" i="10"/>
  <c r="G51" i="1"/>
  <c r="K51" i="1"/>
  <c r="E51" i="1"/>
  <c r="C51" i="1"/>
  <c r="H51" i="1"/>
  <c r="L51" i="1"/>
  <c r="F51" i="1"/>
  <c r="D51" i="1"/>
  <c r="M51" i="1"/>
  <c r="F40" i="10"/>
  <c r="G52" i="1"/>
  <c r="K52" i="1"/>
  <c r="E52" i="1"/>
  <c r="C52" i="1"/>
  <c r="H52" i="1"/>
  <c r="L52" i="1"/>
  <c r="F52" i="1"/>
  <c r="D52" i="1"/>
  <c r="M52" i="1"/>
  <c r="F41" i="10"/>
  <c r="G53" i="1"/>
  <c r="K53" i="1"/>
  <c r="E53" i="1"/>
  <c r="C53" i="1"/>
  <c r="H53" i="1"/>
  <c r="L53" i="1"/>
  <c r="F53" i="1"/>
  <c r="D53" i="1"/>
  <c r="M53" i="1"/>
  <c r="F42" i="10"/>
  <c r="G54" i="1"/>
  <c r="K54" i="1"/>
  <c r="E54" i="1"/>
  <c r="C54" i="1"/>
  <c r="H54" i="1"/>
  <c r="L54" i="1"/>
  <c r="F54" i="1"/>
  <c r="D54" i="1"/>
  <c r="M54" i="1"/>
  <c r="F43" i="10"/>
  <c r="G55" i="1"/>
  <c r="K55" i="1"/>
  <c r="E55" i="1"/>
  <c r="C55" i="1"/>
  <c r="H55" i="1"/>
  <c r="L55" i="1"/>
  <c r="F55" i="1"/>
  <c r="D55" i="1"/>
  <c r="M55" i="1"/>
  <c r="F44" i="10"/>
  <c r="G56" i="1"/>
  <c r="K56" i="1"/>
  <c r="E56" i="1"/>
  <c r="C56" i="1"/>
  <c r="H56" i="1"/>
  <c r="L56" i="1"/>
  <c r="F56" i="1"/>
  <c r="D56" i="1"/>
  <c r="M56" i="1"/>
  <c r="F45" i="10"/>
  <c r="G57" i="1"/>
  <c r="K57" i="1"/>
  <c r="E57" i="1"/>
  <c r="C57" i="1"/>
  <c r="H57" i="1"/>
  <c r="L57" i="1"/>
  <c r="F57" i="1"/>
  <c r="D57" i="1"/>
  <c r="M57" i="1"/>
  <c r="F46" i="10"/>
  <c r="G58" i="1"/>
  <c r="K58" i="1"/>
  <c r="E58" i="1"/>
  <c r="C58" i="1"/>
  <c r="H58" i="1"/>
  <c r="L58" i="1"/>
  <c r="F58" i="1"/>
  <c r="D58" i="1"/>
  <c r="M58" i="1"/>
  <c r="F47" i="10"/>
  <c r="G59" i="1"/>
  <c r="K59" i="1"/>
  <c r="E59" i="1"/>
  <c r="C59" i="1"/>
  <c r="H59" i="1"/>
  <c r="L59" i="1"/>
  <c r="F59" i="1"/>
  <c r="D59" i="1"/>
  <c r="M59" i="1"/>
  <c r="F48" i="10"/>
  <c r="G60" i="1"/>
  <c r="K60" i="1"/>
  <c r="E60" i="1"/>
  <c r="C60" i="1"/>
  <c r="H60" i="1"/>
  <c r="L60" i="1"/>
  <c r="F60" i="1"/>
  <c r="D60" i="1"/>
  <c r="M60" i="1"/>
  <c r="F49" i="10"/>
  <c r="G61" i="1"/>
  <c r="K61" i="1"/>
  <c r="E61" i="1"/>
  <c r="C61" i="1"/>
  <c r="H61" i="1"/>
  <c r="L61" i="1"/>
  <c r="F61" i="1"/>
  <c r="D61" i="1"/>
  <c r="M61" i="1"/>
  <c r="F50" i="10"/>
  <c r="G62" i="1"/>
  <c r="K62" i="1"/>
  <c r="E62" i="1"/>
  <c r="C62" i="1"/>
  <c r="H62" i="1"/>
  <c r="L62" i="1"/>
  <c r="F62" i="1"/>
  <c r="D62" i="1"/>
  <c r="M62" i="1"/>
  <c r="F51" i="10"/>
  <c r="G63" i="1"/>
  <c r="K63" i="1"/>
  <c r="E63" i="1"/>
  <c r="C63" i="1"/>
  <c r="H63" i="1"/>
  <c r="L63" i="1"/>
  <c r="F63" i="1"/>
  <c r="D63" i="1"/>
  <c r="M63" i="1"/>
  <c r="F52" i="10"/>
  <c r="G64" i="1"/>
  <c r="K64" i="1"/>
  <c r="E64" i="1"/>
  <c r="C64" i="1"/>
  <c r="H64" i="1"/>
  <c r="L64" i="1"/>
  <c r="F64" i="1"/>
  <c r="D64" i="1"/>
  <c r="M64" i="1"/>
  <c r="F53" i="10"/>
  <c r="G65" i="1"/>
  <c r="K65" i="1"/>
  <c r="E65" i="1"/>
  <c r="C65" i="1"/>
  <c r="H65" i="1"/>
  <c r="L65" i="1"/>
  <c r="F65" i="1"/>
  <c r="D65" i="1"/>
  <c r="M65" i="1"/>
  <c r="F54" i="10"/>
  <c r="G66" i="1"/>
  <c r="K66" i="1"/>
  <c r="E66" i="1"/>
  <c r="C66" i="1"/>
  <c r="H66" i="1"/>
  <c r="L66" i="1"/>
  <c r="F66" i="1"/>
  <c r="D66" i="1"/>
  <c r="M66" i="1"/>
  <c r="F55" i="10"/>
  <c r="G67" i="1"/>
  <c r="K67" i="1"/>
  <c r="E67" i="1"/>
  <c r="C67" i="1"/>
  <c r="H67" i="1"/>
  <c r="L67" i="1"/>
  <c r="F67" i="1"/>
  <c r="D67" i="1"/>
  <c r="M67" i="1"/>
  <c r="F56" i="10"/>
  <c r="G68" i="1"/>
  <c r="K68" i="1"/>
  <c r="E68" i="1"/>
  <c r="C68" i="1"/>
  <c r="H68" i="1"/>
  <c r="L68" i="1"/>
  <c r="F68" i="1"/>
  <c r="D68" i="1"/>
  <c r="M68" i="1"/>
  <c r="F57" i="10"/>
  <c r="G69" i="1"/>
  <c r="K69" i="1"/>
  <c r="E69" i="1"/>
  <c r="C69" i="1"/>
  <c r="H69" i="1"/>
  <c r="L69" i="1"/>
  <c r="F69" i="1"/>
  <c r="D69" i="1"/>
  <c r="M69" i="1"/>
  <c r="F58" i="10"/>
  <c r="G70" i="1"/>
  <c r="K70" i="1"/>
  <c r="E70" i="1"/>
  <c r="C70" i="1"/>
  <c r="H70" i="1"/>
  <c r="L70" i="1"/>
  <c r="F70" i="1"/>
  <c r="D70" i="1"/>
  <c r="M70" i="1"/>
  <c r="F59" i="10"/>
  <c r="G71" i="1"/>
  <c r="K71" i="1"/>
  <c r="E71" i="1"/>
  <c r="C71" i="1"/>
  <c r="H71" i="1"/>
  <c r="L71" i="1"/>
  <c r="F71" i="1"/>
  <c r="D71" i="1"/>
  <c r="M71" i="1"/>
  <c r="F60" i="10"/>
  <c r="G72" i="1"/>
  <c r="K72" i="1"/>
  <c r="E72" i="1"/>
  <c r="C72" i="1"/>
  <c r="H72" i="1"/>
  <c r="L72" i="1"/>
  <c r="F72" i="1"/>
  <c r="D72" i="1"/>
  <c r="M72" i="1"/>
  <c r="F61" i="10"/>
  <c r="G73" i="1"/>
  <c r="K73" i="1"/>
  <c r="E73" i="1"/>
  <c r="C73" i="1"/>
  <c r="H73" i="1"/>
  <c r="L73" i="1"/>
  <c r="F73" i="1"/>
  <c r="D73" i="1"/>
  <c r="M73" i="1"/>
  <c r="F62" i="10"/>
  <c r="G74" i="1"/>
  <c r="K74" i="1"/>
  <c r="E74" i="1"/>
  <c r="C74" i="1"/>
  <c r="H74" i="1"/>
  <c r="L74" i="1"/>
  <c r="F74" i="1"/>
  <c r="D74" i="1"/>
  <c r="M74" i="1"/>
  <c r="F63" i="10"/>
  <c r="G75" i="1"/>
  <c r="K75" i="1"/>
  <c r="E75" i="1"/>
  <c r="C75" i="1"/>
  <c r="H75" i="1"/>
  <c r="L75" i="1"/>
  <c r="F75" i="1"/>
  <c r="D75" i="1"/>
  <c r="M75" i="1"/>
  <c r="F64" i="10"/>
  <c r="G76" i="1"/>
  <c r="K76" i="1"/>
  <c r="E76" i="1"/>
  <c r="C76" i="1"/>
  <c r="H76" i="1"/>
  <c r="L76" i="1"/>
  <c r="F76" i="1"/>
  <c r="D76" i="1"/>
  <c r="M76" i="1"/>
  <c r="F65" i="10"/>
  <c r="G77" i="1"/>
  <c r="K77" i="1"/>
  <c r="E77" i="1"/>
  <c r="C77" i="1"/>
  <c r="H77" i="1"/>
  <c r="L77" i="1"/>
  <c r="F77" i="1"/>
  <c r="D77" i="1"/>
  <c r="M77" i="1"/>
  <c r="F66" i="10"/>
  <c r="G78" i="1"/>
  <c r="K78" i="1"/>
  <c r="E78" i="1"/>
  <c r="C78" i="1"/>
  <c r="H78" i="1"/>
  <c r="L78" i="1"/>
  <c r="F78" i="1"/>
  <c r="D78" i="1"/>
  <c r="M78" i="1"/>
  <c r="F67" i="10"/>
  <c r="G79" i="1"/>
  <c r="K79" i="1"/>
  <c r="E79" i="1"/>
  <c r="C79" i="1"/>
  <c r="H79" i="1"/>
  <c r="L79" i="1"/>
  <c r="F79" i="1"/>
  <c r="D79" i="1"/>
  <c r="M79" i="1"/>
  <c r="F68" i="10"/>
  <c r="G80" i="1"/>
  <c r="K80" i="1"/>
  <c r="E80" i="1"/>
  <c r="C80" i="1"/>
  <c r="H80" i="1"/>
  <c r="L80" i="1"/>
  <c r="F80" i="1"/>
  <c r="D80" i="1"/>
  <c r="M80" i="1"/>
  <c r="F69" i="10"/>
  <c r="G81" i="1"/>
  <c r="K81" i="1"/>
  <c r="E81" i="1"/>
  <c r="C81" i="1"/>
  <c r="H81" i="1"/>
  <c r="L81" i="1"/>
  <c r="F81" i="1"/>
  <c r="D81" i="1"/>
  <c r="M81" i="1"/>
  <c r="F70" i="10"/>
  <c r="G82" i="1"/>
  <c r="K82" i="1"/>
  <c r="E82" i="1"/>
  <c r="C82" i="1"/>
  <c r="H82" i="1"/>
  <c r="L82" i="1"/>
  <c r="F82" i="1"/>
  <c r="D82" i="1"/>
  <c r="M82" i="1"/>
  <c r="F71" i="10"/>
  <c r="G83" i="1"/>
  <c r="K83" i="1"/>
  <c r="E83" i="1"/>
  <c r="C83" i="1"/>
  <c r="H83" i="1"/>
  <c r="L83" i="1"/>
  <c r="F83" i="1"/>
  <c r="D83" i="1"/>
  <c r="M83" i="1"/>
  <c r="F72" i="10"/>
  <c r="G84" i="1"/>
  <c r="K84" i="1"/>
  <c r="E84" i="1"/>
  <c r="C84" i="1"/>
  <c r="H84" i="1"/>
  <c r="L84" i="1"/>
  <c r="F84" i="1"/>
  <c r="D84" i="1"/>
  <c r="M84" i="1"/>
  <c r="F73" i="10"/>
  <c r="G85" i="1"/>
  <c r="K85" i="1"/>
  <c r="E85" i="1"/>
  <c r="C85" i="1"/>
  <c r="H85" i="1"/>
  <c r="L85" i="1"/>
  <c r="F85" i="1"/>
  <c r="D85" i="1"/>
  <c r="M85" i="1"/>
  <c r="F74" i="10"/>
  <c r="G86" i="1"/>
  <c r="K86" i="1"/>
  <c r="E86" i="1"/>
  <c r="C86" i="1"/>
  <c r="H86" i="1"/>
  <c r="L86" i="1"/>
  <c r="F86" i="1"/>
  <c r="D86" i="1"/>
  <c r="M86" i="1"/>
  <c r="F75" i="10"/>
  <c r="G87" i="1"/>
  <c r="K87" i="1"/>
  <c r="E87" i="1"/>
  <c r="C87" i="1"/>
  <c r="H87" i="1"/>
  <c r="L87" i="1"/>
  <c r="F87" i="1"/>
  <c r="D87" i="1"/>
  <c r="M87" i="1"/>
  <c r="F76" i="10"/>
  <c r="G88" i="1"/>
  <c r="K88" i="1"/>
  <c r="E88" i="1"/>
  <c r="C88" i="1"/>
  <c r="H88" i="1"/>
  <c r="L88" i="1"/>
  <c r="F88" i="1"/>
  <c r="D88" i="1"/>
  <c r="M88" i="1"/>
  <c r="F77" i="10"/>
  <c r="G89" i="1"/>
  <c r="K89" i="1"/>
  <c r="E89" i="1"/>
  <c r="C89" i="1"/>
  <c r="H89" i="1"/>
  <c r="L89" i="1"/>
  <c r="F89" i="1"/>
  <c r="D89" i="1"/>
  <c r="M89" i="1"/>
  <c r="F78" i="10"/>
  <c r="G90" i="1"/>
  <c r="K90" i="1"/>
  <c r="E90" i="1"/>
  <c r="C90" i="1"/>
  <c r="H90" i="1"/>
  <c r="L90" i="1"/>
  <c r="F90" i="1"/>
  <c r="D90" i="1"/>
  <c r="M90" i="1"/>
  <c r="F79" i="10"/>
  <c r="G91" i="1"/>
  <c r="K91" i="1"/>
  <c r="E91" i="1"/>
  <c r="C91" i="1"/>
  <c r="H91" i="1"/>
  <c r="L91" i="1"/>
  <c r="F91" i="1"/>
  <c r="D91" i="1"/>
  <c r="M91" i="1"/>
  <c r="F80" i="10"/>
  <c r="G92" i="1"/>
  <c r="K92" i="1"/>
  <c r="E92" i="1"/>
  <c r="C92" i="1"/>
  <c r="H92" i="1"/>
  <c r="L92" i="1"/>
  <c r="F92" i="1"/>
  <c r="D92" i="1"/>
  <c r="M92" i="1"/>
  <c r="F81" i="10"/>
  <c r="G93" i="1"/>
  <c r="K93" i="1"/>
  <c r="E93" i="1"/>
  <c r="C93" i="1"/>
  <c r="H93" i="1"/>
  <c r="L93" i="1"/>
  <c r="F93" i="1"/>
  <c r="D93" i="1"/>
  <c r="M93" i="1"/>
  <c r="F82" i="10"/>
  <c r="G94" i="1"/>
  <c r="K94" i="1"/>
  <c r="E94" i="1"/>
  <c r="C94" i="1"/>
  <c r="H94" i="1"/>
  <c r="L94" i="1"/>
  <c r="F94" i="1"/>
  <c r="D94" i="1"/>
  <c r="M94" i="1"/>
  <c r="F83" i="10"/>
  <c r="G95" i="1"/>
  <c r="K95" i="1"/>
  <c r="E95" i="1"/>
  <c r="C95" i="1"/>
  <c r="H95" i="1"/>
  <c r="L95" i="1"/>
  <c r="F95" i="1"/>
  <c r="D95" i="1"/>
  <c r="M95" i="1"/>
  <c r="F84" i="10"/>
  <c r="G96" i="1"/>
  <c r="K96" i="1"/>
  <c r="E96" i="1"/>
  <c r="C96" i="1"/>
  <c r="H96" i="1"/>
  <c r="L96" i="1"/>
  <c r="F96" i="1"/>
  <c r="D96" i="1"/>
  <c r="M96" i="1"/>
  <c r="F85" i="10"/>
  <c r="G97" i="1"/>
  <c r="K97" i="1"/>
  <c r="E97" i="1"/>
  <c r="C97" i="1"/>
  <c r="H97" i="1"/>
  <c r="L97" i="1"/>
  <c r="F97" i="1"/>
  <c r="D97" i="1"/>
  <c r="M97" i="1"/>
  <c r="F86" i="10"/>
  <c r="G98" i="1"/>
  <c r="K98" i="1"/>
  <c r="E98" i="1"/>
  <c r="C98" i="1"/>
  <c r="H98" i="1"/>
  <c r="L98" i="1"/>
  <c r="F98" i="1"/>
  <c r="D98" i="1"/>
  <c r="M98" i="1"/>
  <c r="F87" i="10"/>
  <c r="G99" i="1"/>
  <c r="K99" i="1"/>
  <c r="E99" i="1"/>
  <c r="C99" i="1"/>
  <c r="H99" i="1"/>
  <c r="L99" i="1"/>
  <c r="F99" i="1"/>
  <c r="D99" i="1"/>
  <c r="M99" i="1"/>
  <c r="F88" i="10"/>
  <c r="G100" i="1"/>
  <c r="K100" i="1"/>
  <c r="E100" i="1"/>
  <c r="C100" i="1"/>
  <c r="H100" i="1"/>
  <c r="L100" i="1"/>
  <c r="F100" i="1"/>
  <c r="D100" i="1"/>
  <c r="M100" i="1"/>
  <c r="F89" i="10"/>
  <c r="G101" i="1"/>
  <c r="K101" i="1"/>
  <c r="E101" i="1"/>
  <c r="C101" i="1"/>
  <c r="H101" i="1"/>
  <c r="L101" i="1"/>
  <c r="F101" i="1"/>
  <c r="D101" i="1"/>
  <c r="M101" i="1"/>
  <c r="F90" i="10"/>
  <c r="G102" i="1"/>
  <c r="K102" i="1"/>
  <c r="E102" i="1"/>
  <c r="C102" i="1"/>
  <c r="H102" i="1"/>
  <c r="L102" i="1"/>
  <c r="F102" i="1"/>
  <c r="D102" i="1"/>
  <c r="M102" i="1"/>
  <c r="F91" i="10"/>
  <c r="G103" i="1"/>
  <c r="K103" i="1"/>
  <c r="E103" i="1"/>
  <c r="C103" i="1"/>
  <c r="H103" i="1"/>
  <c r="L103" i="1"/>
  <c r="F103" i="1"/>
  <c r="D103" i="1"/>
  <c r="M103" i="1"/>
  <c r="F92" i="10"/>
  <c r="G104" i="1"/>
  <c r="K104" i="1"/>
  <c r="E104" i="1"/>
  <c r="C104" i="1"/>
  <c r="H104" i="1"/>
  <c r="L104" i="1"/>
  <c r="F104" i="1"/>
  <c r="D104" i="1"/>
  <c r="M104" i="1"/>
  <c r="F93" i="10"/>
  <c r="G105" i="1"/>
  <c r="K105" i="1"/>
  <c r="E105" i="1"/>
  <c r="C105" i="1"/>
  <c r="H105" i="1"/>
  <c r="L105" i="1"/>
  <c r="F105" i="1"/>
  <c r="D105" i="1"/>
  <c r="M105" i="1"/>
  <c r="F94" i="10"/>
  <c r="G106" i="1"/>
  <c r="K106" i="1"/>
  <c r="E106" i="1"/>
  <c r="C106" i="1"/>
  <c r="H106" i="1"/>
  <c r="L106" i="1"/>
  <c r="F106" i="1"/>
  <c r="D106" i="1"/>
  <c r="M106" i="1"/>
  <c r="F95" i="10"/>
  <c r="G107" i="1"/>
  <c r="K107" i="1"/>
  <c r="E107" i="1"/>
  <c r="C107" i="1"/>
  <c r="H107" i="1"/>
  <c r="L107" i="1"/>
  <c r="F107" i="1"/>
  <c r="D107" i="1"/>
  <c r="M107" i="1"/>
  <c r="F96" i="10"/>
  <c r="G108" i="1"/>
  <c r="K108" i="1"/>
  <c r="E108" i="1"/>
  <c r="C108" i="1"/>
  <c r="H108" i="1"/>
  <c r="L108" i="1"/>
  <c r="F108" i="1"/>
  <c r="D108" i="1"/>
  <c r="M108" i="1"/>
  <c r="F97" i="10"/>
  <c r="G109" i="1"/>
  <c r="K109" i="1"/>
  <c r="E109" i="1"/>
  <c r="C109" i="1"/>
  <c r="H109" i="1"/>
  <c r="L109" i="1"/>
  <c r="F109" i="1"/>
  <c r="D109" i="1"/>
  <c r="M109" i="1"/>
  <c r="F98" i="10"/>
  <c r="G110" i="1"/>
  <c r="K110" i="1"/>
  <c r="E110" i="1"/>
  <c r="C110" i="1"/>
  <c r="H110" i="1"/>
  <c r="L110" i="1"/>
  <c r="F110" i="1"/>
  <c r="D110" i="1"/>
  <c r="M110" i="1"/>
  <c r="F99" i="10"/>
  <c r="G111" i="1"/>
  <c r="K111" i="1"/>
  <c r="E111" i="1"/>
  <c r="C111" i="1"/>
  <c r="H111" i="1"/>
  <c r="L111" i="1"/>
  <c r="F111" i="1"/>
  <c r="D111" i="1"/>
  <c r="M111" i="1"/>
  <c r="F100" i="10"/>
  <c r="G112" i="1"/>
  <c r="K112" i="1"/>
  <c r="E112" i="1"/>
  <c r="C112" i="1"/>
  <c r="H112" i="1"/>
  <c r="L112" i="1"/>
  <c r="F112" i="1"/>
  <c r="D112" i="1"/>
  <c r="M112" i="1"/>
  <c r="F101" i="10"/>
  <c r="F2" i="10"/>
  <c r="B4" i="10"/>
  <c r="C4" i="10"/>
  <c r="B5" i="10"/>
  <c r="C5" i="10"/>
  <c r="B6" i="10"/>
  <c r="C6" i="10"/>
  <c r="B7" i="10"/>
  <c r="C7" i="10"/>
  <c r="B8" i="10"/>
  <c r="C8" i="10"/>
  <c r="B9" i="10"/>
  <c r="C9" i="10"/>
  <c r="B10" i="10"/>
  <c r="C10" i="10"/>
  <c r="B11" i="10"/>
  <c r="C11" i="10"/>
  <c r="B12" i="10"/>
  <c r="C12" i="10"/>
  <c r="B13" i="10"/>
  <c r="C13" i="10"/>
  <c r="B14" i="10"/>
  <c r="C14" i="10"/>
  <c r="B15" i="10"/>
  <c r="C15" i="10"/>
  <c r="B16" i="10"/>
  <c r="C16" i="10"/>
  <c r="B17" i="10"/>
  <c r="C17" i="10"/>
  <c r="B18" i="10"/>
  <c r="C18" i="10"/>
  <c r="B19" i="10"/>
  <c r="C19" i="10"/>
  <c r="B20" i="10"/>
  <c r="C20" i="10"/>
  <c r="B21" i="10"/>
  <c r="C21" i="10"/>
  <c r="B22" i="10"/>
  <c r="C22" i="10"/>
  <c r="B23" i="10"/>
  <c r="C23" i="10"/>
  <c r="B24" i="10"/>
  <c r="C24" i="10"/>
  <c r="B25" i="10"/>
  <c r="C25" i="10"/>
  <c r="B26" i="10"/>
  <c r="C26" i="10"/>
  <c r="B27" i="10"/>
  <c r="C27" i="10"/>
  <c r="B28" i="10"/>
  <c r="C28" i="10"/>
  <c r="B29" i="10"/>
  <c r="C29" i="10"/>
  <c r="B30" i="10"/>
  <c r="C30" i="10"/>
  <c r="B31" i="10"/>
  <c r="C31" i="10"/>
  <c r="B32" i="10"/>
  <c r="C32" i="10"/>
  <c r="B33" i="10"/>
  <c r="C33" i="10"/>
  <c r="B34" i="10"/>
  <c r="C34" i="10"/>
  <c r="B35" i="10"/>
  <c r="C35" i="10"/>
  <c r="B36" i="10"/>
  <c r="C36" i="10"/>
  <c r="B37" i="10"/>
  <c r="C37" i="10"/>
  <c r="B38" i="10"/>
  <c r="C38" i="10"/>
  <c r="B39" i="10"/>
  <c r="C39" i="10"/>
  <c r="B40" i="10"/>
  <c r="C40" i="10"/>
  <c r="B41" i="10"/>
  <c r="C41" i="10"/>
  <c r="B42" i="10"/>
  <c r="C42" i="10"/>
  <c r="B43" i="10"/>
  <c r="C43" i="10"/>
  <c r="B44" i="10"/>
  <c r="C44" i="10"/>
  <c r="B45" i="10"/>
  <c r="C45" i="10"/>
  <c r="B46" i="10"/>
  <c r="C46" i="10"/>
  <c r="B47" i="10"/>
  <c r="C47" i="10"/>
  <c r="B48" i="10"/>
  <c r="C48" i="10"/>
  <c r="B49" i="10"/>
  <c r="C49" i="10"/>
  <c r="B50" i="10"/>
  <c r="C50" i="10"/>
  <c r="B51" i="10"/>
  <c r="C51" i="10"/>
  <c r="B52" i="10"/>
  <c r="C52" i="10"/>
  <c r="B53" i="10"/>
  <c r="C53" i="10"/>
  <c r="B54" i="10"/>
  <c r="C54" i="10"/>
  <c r="B55" i="10"/>
  <c r="C55" i="10"/>
  <c r="B56" i="10"/>
  <c r="C56" i="10"/>
  <c r="B57" i="10"/>
  <c r="C57" i="10"/>
  <c r="B58" i="10"/>
  <c r="C58" i="10"/>
  <c r="B59" i="10"/>
  <c r="C59" i="10"/>
  <c r="B60" i="10"/>
  <c r="C60" i="10"/>
  <c r="B61" i="10"/>
  <c r="C61" i="10"/>
  <c r="B62" i="10"/>
  <c r="C62" i="10"/>
  <c r="B63" i="10"/>
  <c r="C63" i="10"/>
  <c r="B64" i="10"/>
  <c r="C64" i="10"/>
  <c r="B65" i="10"/>
  <c r="C65" i="10"/>
  <c r="B66" i="10"/>
  <c r="C66" i="10"/>
  <c r="B67" i="10"/>
  <c r="C67" i="10"/>
  <c r="B68" i="10"/>
  <c r="C68" i="10"/>
  <c r="B69" i="10"/>
  <c r="C69" i="10"/>
  <c r="B70" i="10"/>
  <c r="C70" i="10"/>
  <c r="B71" i="10"/>
  <c r="C71" i="10"/>
  <c r="B72" i="10"/>
  <c r="C72" i="10"/>
  <c r="B73" i="10"/>
  <c r="C73" i="10"/>
  <c r="B74" i="10"/>
  <c r="C74" i="10"/>
  <c r="B75" i="10"/>
  <c r="C75" i="10"/>
  <c r="B76" i="10"/>
  <c r="C76" i="10"/>
  <c r="B77" i="10"/>
  <c r="C77" i="10"/>
  <c r="B78" i="10"/>
  <c r="C78" i="10"/>
  <c r="B79" i="10"/>
  <c r="C79" i="10"/>
  <c r="B80" i="10"/>
  <c r="C80" i="10"/>
  <c r="B81" i="10"/>
  <c r="C81" i="10"/>
  <c r="B82" i="10"/>
  <c r="C82" i="10"/>
  <c r="B83" i="10"/>
  <c r="C83" i="10"/>
  <c r="B84" i="10"/>
  <c r="C84" i="10"/>
  <c r="B85" i="10"/>
  <c r="C85" i="10"/>
  <c r="B86" i="10"/>
  <c r="C86" i="10"/>
  <c r="B87" i="10"/>
  <c r="C87" i="10"/>
  <c r="B88" i="10"/>
  <c r="C88" i="10"/>
  <c r="B89" i="10"/>
  <c r="C89" i="10"/>
  <c r="B90" i="10"/>
  <c r="C90" i="10"/>
  <c r="B91" i="10"/>
  <c r="C91" i="10"/>
  <c r="B92" i="10"/>
  <c r="C92" i="10"/>
  <c r="B93" i="10"/>
  <c r="C93" i="10"/>
  <c r="B94" i="10"/>
  <c r="C94" i="10"/>
  <c r="B95" i="10"/>
  <c r="C95" i="10"/>
  <c r="B96" i="10"/>
  <c r="C96" i="10"/>
  <c r="B97" i="10"/>
  <c r="C97" i="10"/>
  <c r="B98" i="10"/>
  <c r="C98" i="10"/>
  <c r="B99" i="10"/>
  <c r="C99" i="10"/>
  <c r="B100" i="10"/>
  <c r="C100" i="10"/>
  <c r="B101" i="10"/>
  <c r="C101" i="10"/>
  <c r="B3" i="10"/>
  <c r="C3" i="10"/>
  <c r="B2" i="10"/>
  <c r="C2" i="10"/>
  <c r="D10" i="10"/>
  <c r="E10" i="10"/>
  <c r="D11" i="10"/>
  <c r="E11" i="10"/>
  <c r="D12" i="10"/>
  <c r="E12" i="10"/>
  <c r="D13" i="10"/>
  <c r="E13" i="10"/>
  <c r="D14" i="10"/>
  <c r="E14" i="10"/>
  <c r="D15" i="10"/>
  <c r="E15" i="10"/>
  <c r="D16" i="10"/>
  <c r="E16" i="10"/>
  <c r="D17" i="10"/>
  <c r="E17" i="10"/>
  <c r="D18" i="10"/>
  <c r="E18" i="10"/>
  <c r="D19" i="10"/>
  <c r="E19" i="10"/>
  <c r="D20" i="10"/>
  <c r="E20" i="10"/>
  <c r="D21" i="10"/>
  <c r="E21" i="10"/>
  <c r="D22" i="10"/>
  <c r="E22" i="10"/>
  <c r="D23" i="10"/>
  <c r="E23" i="10"/>
  <c r="D24" i="10"/>
  <c r="E24" i="10"/>
  <c r="D25" i="10"/>
  <c r="E25" i="10"/>
  <c r="D26" i="10"/>
  <c r="E26" i="10"/>
  <c r="D27" i="10"/>
  <c r="E27" i="10"/>
  <c r="D28" i="10"/>
  <c r="E28" i="10"/>
  <c r="D29" i="10"/>
  <c r="E29" i="10"/>
  <c r="D30" i="10"/>
  <c r="E30" i="10"/>
  <c r="D31" i="10"/>
  <c r="E31" i="10"/>
  <c r="D32" i="10"/>
  <c r="E32" i="10"/>
  <c r="D33" i="10"/>
  <c r="E33" i="10"/>
  <c r="D34" i="10"/>
  <c r="E34" i="10"/>
  <c r="D35" i="10"/>
  <c r="E35" i="10"/>
  <c r="D36" i="10"/>
  <c r="E36" i="10"/>
  <c r="D37" i="10"/>
  <c r="E37" i="10"/>
  <c r="D38" i="10"/>
  <c r="E38" i="10"/>
  <c r="D39" i="10"/>
  <c r="E39" i="10"/>
  <c r="D40" i="10"/>
  <c r="E40" i="10"/>
  <c r="D41" i="10"/>
  <c r="E41" i="10"/>
  <c r="D42" i="10"/>
  <c r="E42" i="10"/>
  <c r="D43" i="10"/>
  <c r="E43" i="10"/>
  <c r="D44" i="10"/>
  <c r="E44" i="10"/>
  <c r="D45" i="10"/>
  <c r="E45" i="10"/>
  <c r="D46" i="10"/>
  <c r="E46" i="10"/>
  <c r="D47" i="10"/>
  <c r="E47" i="10"/>
  <c r="D48" i="10"/>
  <c r="E48" i="10"/>
  <c r="D49" i="10"/>
  <c r="E49" i="10"/>
  <c r="D50" i="10"/>
  <c r="E50" i="10"/>
  <c r="D51" i="10"/>
  <c r="E51" i="10"/>
  <c r="D52" i="10"/>
  <c r="E52" i="10"/>
  <c r="D53" i="10"/>
  <c r="E53" i="10"/>
  <c r="D54" i="10"/>
  <c r="E54" i="10"/>
  <c r="D55" i="10"/>
  <c r="E55" i="10"/>
  <c r="D56" i="10"/>
  <c r="E56" i="10"/>
  <c r="D57" i="10"/>
  <c r="E57" i="10"/>
  <c r="D58" i="10"/>
  <c r="E58" i="10"/>
  <c r="D59" i="10"/>
  <c r="E59" i="10"/>
  <c r="D60" i="10"/>
  <c r="E60" i="10"/>
  <c r="D61" i="10"/>
  <c r="E61" i="10"/>
  <c r="D62" i="10"/>
  <c r="E62" i="10"/>
  <c r="D63" i="10"/>
  <c r="E63" i="10"/>
  <c r="D64" i="10"/>
  <c r="E64" i="10"/>
  <c r="D65" i="10"/>
  <c r="E65" i="10"/>
  <c r="D66" i="10"/>
  <c r="E66" i="10"/>
  <c r="D67" i="10"/>
  <c r="E67" i="10"/>
  <c r="D68" i="10"/>
  <c r="E68" i="10"/>
  <c r="D69" i="10"/>
  <c r="E69" i="10"/>
  <c r="D70" i="10"/>
  <c r="E70" i="10"/>
  <c r="D71" i="10"/>
  <c r="E71" i="10"/>
  <c r="D72" i="10"/>
  <c r="E72" i="10"/>
  <c r="D73" i="10"/>
  <c r="E73" i="10"/>
  <c r="D74" i="10"/>
  <c r="E74" i="10"/>
  <c r="D75" i="10"/>
  <c r="E75" i="10"/>
  <c r="D76" i="10"/>
  <c r="E76" i="10"/>
  <c r="D77" i="10"/>
  <c r="E77" i="10"/>
  <c r="D78" i="10"/>
  <c r="E78" i="10"/>
  <c r="D79" i="10"/>
  <c r="E79" i="10"/>
  <c r="D80" i="10"/>
  <c r="E80" i="10"/>
  <c r="D81" i="10"/>
  <c r="E81" i="10"/>
  <c r="D82" i="10"/>
  <c r="E82" i="10"/>
  <c r="D83" i="10"/>
  <c r="E83" i="10"/>
  <c r="D84" i="10"/>
  <c r="E84" i="10"/>
  <c r="D85" i="10"/>
  <c r="E85" i="10"/>
  <c r="D86" i="10"/>
  <c r="E86" i="10"/>
  <c r="D87" i="10"/>
  <c r="E87" i="10"/>
  <c r="D88" i="10"/>
  <c r="E88" i="10"/>
  <c r="D89" i="10"/>
  <c r="E89" i="10"/>
  <c r="D90" i="10"/>
  <c r="E90" i="10"/>
  <c r="D91" i="10"/>
  <c r="E91" i="10"/>
  <c r="D92" i="10"/>
  <c r="E92" i="10"/>
  <c r="D93" i="10"/>
  <c r="E93" i="10"/>
  <c r="D94" i="10"/>
  <c r="E94" i="10"/>
  <c r="D95" i="10"/>
  <c r="E95" i="10"/>
  <c r="D96" i="10"/>
  <c r="E96" i="10"/>
  <c r="D97" i="10"/>
  <c r="E97" i="10"/>
  <c r="D98" i="10"/>
  <c r="E98" i="10"/>
  <c r="D99" i="10"/>
  <c r="E99" i="10"/>
  <c r="D100" i="10"/>
  <c r="E100" i="10"/>
  <c r="D101" i="10"/>
  <c r="E101" i="10"/>
  <c r="D2" i="10"/>
  <c r="E2" i="10"/>
  <c r="D3" i="10"/>
  <c r="E3" i="10"/>
  <c r="D4" i="10"/>
  <c r="E4" i="10"/>
  <c r="D5" i="10"/>
  <c r="E5" i="10"/>
  <c r="D6" i="10"/>
  <c r="E6" i="10"/>
  <c r="D7" i="10"/>
  <c r="E7" i="10"/>
  <c r="D8" i="10"/>
  <c r="E8" i="10"/>
  <c r="D9" i="10"/>
  <c r="E9" i="10"/>
  <c r="M5" i="9"/>
  <c r="M6" i="9"/>
  <c r="M7" i="9"/>
  <c r="M8" i="9"/>
  <c r="M9" i="9"/>
  <c r="M10" i="9"/>
  <c r="M11" i="9"/>
  <c r="M12" i="9"/>
  <c r="M13" i="9"/>
  <c r="M14" i="9"/>
  <c r="M15" i="9"/>
  <c r="M16" i="9"/>
  <c r="M17" i="9"/>
  <c r="M18" i="9"/>
  <c r="M19" i="9"/>
  <c r="M20" i="9"/>
  <c r="M21" i="9"/>
  <c r="M22" i="9"/>
  <c r="M23" i="9"/>
  <c r="M24" i="9"/>
  <c r="M25" i="9"/>
  <c r="M26" i="9"/>
  <c r="M27" i="9"/>
  <c r="M28" i="9"/>
  <c r="M29" i="9"/>
  <c r="M30" i="9"/>
  <c r="M31" i="9"/>
  <c r="M32" i="9"/>
  <c r="M33" i="9"/>
  <c r="M34" i="9"/>
  <c r="M35" i="9"/>
  <c r="M36" i="9"/>
  <c r="M37" i="9"/>
  <c r="M38" i="9"/>
  <c r="M39" i="9"/>
  <c r="M40" i="9"/>
  <c r="M41" i="9"/>
  <c r="M42" i="9"/>
  <c r="M43" i="9"/>
  <c r="M44" i="9"/>
  <c r="M45" i="9"/>
  <c r="M46" i="9"/>
  <c r="M47" i="9"/>
  <c r="M48" i="9"/>
  <c r="M49" i="9"/>
  <c r="M50" i="9"/>
  <c r="M51" i="9"/>
  <c r="M52" i="9"/>
  <c r="M53" i="9"/>
  <c r="M54" i="9"/>
  <c r="M55" i="9"/>
  <c r="M56" i="9"/>
  <c r="M57" i="9"/>
  <c r="M58" i="9"/>
  <c r="M59" i="9"/>
  <c r="M60" i="9"/>
  <c r="M61" i="9"/>
  <c r="M62" i="9"/>
  <c r="M63" i="9"/>
  <c r="M64" i="9"/>
  <c r="M65" i="9"/>
  <c r="M66" i="9"/>
  <c r="M67" i="9"/>
  <c r="M68" i="9"/>
  <c r="M69" i="9"/>
  <c r="M70" i="9"/>
  <c r="M71" i="9"/>
  <c r="M72" i="9"/>
  <c r="M73" i="9"/>
  <c r="M74" i="9"/>
  <c r="M75" i="9"/>
  <c r="M76" i="9"/>
  <c r="M77" i="9"/>
  <c r="M78" i="9"/>
  <c r="M79" i="9"/>
  <c r="M80" i="9"/>
  <c r="M81" i="9"/>
  <c r="M82" i="9"/>
  <c r="M83" i="9"/>
  <c r="M84" i="9"/>
  <c r="M85" i="9"/>
  <c r="M86" i="9"/>
  <c r="M87" i="9"/>
  <c r="M88" i="9"/>
  <c r="M89" i="9"/>
  <c r="M90" i="9"/>
  <c r="M91" i="9"/>
  <c r="M92" i="9"/>
  <c r="M93" i="9"/>
  <c r="M94" i="9"/>
  <c r="M95" i="9"/>
  <c r="M96" i="9"/>
  <c r="M97" i="9"/>
  <c r="M98" i="9"/>
  <c r="M99" i="9"/>
  <c r="M100" i="9"/>
  <c r="M101" i="9"/>
  <c r="M102" i="9"/>
  <c r="M103" i="9"/>
  <c r="M104" i="9"/>
  <c r="M105" i="9"/>
  <c r="M106" i="9"/>
  <c r="M107" i="9"/>
  <c r="M108" i="9"/>
  <c r="M109" i="9"/>
  <c r="M110" i="9"/>
  <c r="M111" i="9"/>
  <c r="M112" i="9"/>
  <c r="M113" i="9"/>
  <c r="M4" i="9"/>
  <c r="N4" i="9"/>
  <c r="N5" i="9"/>
  <c r="N6" i="9"/>
  <c r="N7" i="9"/>
  <c r="N8" i="9"/>
  <c r="N9" i="9"/>
  <c r="N10" i="9"/>
  <c r="N11" i="9"/>
  <c r="N12" i="9"/>
  <c r="N13" i="9"/>
  <c r="N14" i="9"/>
  <c r="N15" i="9"/>
  <c r="N16" i="9"/>
  <c r="N17" i="9"/>
  <c r="N18" i="9"/>
  <c r="N19" i="9"/>
  <c r="N20" i="9"/>
  <c r="N21" i="9"/>
  <c r="N22" i="9"/>
  <c r="N23" i="9"/>
  <c r="N24" i="9"/>
  <c r="N25" i="9"/>
  <c r="N26" i="9"/>
  <c r="N27" i="9"/>
  <c r="N28" i="9"/>
  <c r="N29" i="9"/>
  <c r="N30" i="9"/>
  <c r="N31" i="9"/>
  <c r="N32" i="9"/>
  <c r="N33" i="9"/>
  <c r="N34" i="9"/>
  <c r="N35" i="9"/>
  <c r="N36" i="9"/>
  <c r="N37" i="9"/>
  <c r="N38" i="9"/>
  <c r="N39" i="9"/>
  <c r="N40" i="9"/>
  <c r="N41" i="9"/>
  <c r="N42" i="9"/>
  <c r="N43" i="9"/>
  <c r="N44" i="9"/>
  <c r="N45" i="9"/>
  <c r="N46" i="9"/>
  <c r="N47" i="9"/>
  <c r="N48" i="9"/>
  <c r="N49" i="9"/>
  <c r="N50" i="9"/>
  <c r="N51" i="9"/>
  <c r="N52" i="9"/>
  <c r="N53" i="9"/>
  <c r="N54" i="9"/>
  <c r="N55" i="9"/>
  <c r="N56" i="9"/>
  <c r="N57" i="9"/>
  <c r="N58" i="9"/>
  <c r="N59" i="9"/>
  <c r="N60" i="9"/>
  <c r="N61" i="9"/>
  <c r="N62" i="9"/>
  <c r="N63" i="9"/>
  <c r="N64" i="9"/>
  <c r="N65" i="9"/>
  <c r="N66" i="9"/>
  <c r="N67" i="9"/>
  <c r="N68" i="9"/>
  <c r="N69" i="9"/>
  <c r="N70" i="9"/>
  <c r="N71" i="9"/>
  <c r="N72" i="9"/>
  <c r="N73" i="9"/>
  <c r="N74" i="9"/>
  <c r="N75" i="9"/>
  <c r="N76" i="9"/>
  <c r="N77" i="9"/>
  <c r="N78" i="9"/>
  <c r="N79" i="9"/>
  <c r="N80" i="9"/>
  <c r="N81" i="9"/>
  <c r="N82" i="9"/>
  <c r="N83" i="9"/>
  <c r="N84" i="9"/>
  <c r="N85" i="9"/>
  <c r="N86" i="9"/>
  <c r="N87" i="9"/>
  <c r="N88" i="9"/>
  <c r="N89" i="9"/>
  <c r="N90" i="9"/>
  <c r="N91" i="9"/>
  <c r="N92" i="9"/>
  <c r="N93" i="9"/>
  <c r="N94" i="9"/>
  <c r="N95" i="9"/>
  <c r="N96" i="9"/>
  <c r="N97" i="9"/>
  <c r="N98" i="9"/>
  <c r="N99" i="9"/>
  <c r="N100" i="9"/>
  <c r="N101" i="9"/>
  <c r="N102" i="9"/>
  <c r="N103" i="9"/>
  <c r="N104" i="9"/>
  <c r="N105" i="9"/>
  <c r="N106" i="9"/>
  <c r="N107" i="9"/>
  <c r="N108" i="9"/>
  <c r="N109" i="9"/>
  <c r="N110" i="9"/>
  <c r="N111" i="9"/>
  <c r="N112" i="9"/>
  <c r="N113" i="9"/>
  <c r="L4" i="9"/>
  <c r="L5" i="9"/>
  <c r="L6" i="9"/>
  <c r="L7" i="9"/>
  <c r="L8" i="9"/>
  <c r="L9" i="9"/>
  <c r="L10" i="9"/>
  <c r="L11" i="9"/>
  <c r="L12" i="9"/>
  <c r="L13" i="9"/>
  <c r="L14" i="9"/>
  <c r="L15" i="9"/>
  <c r="L16" i="9"/>
  <c r="L17" i="9"/>
  <c r="L18" i="9"/>
  <c r="L19" i="9"/>
  <c r="L20" i="9"/>
  <c r="L21" i="9"/>
  <c r="L22" i="9"/>
  <c r="L23" i="9"/>
  <c r="L24" i="9"/>
  <c r="L25" i="9"/>
  <c r="L26" i="9"/>
  <c r="L27" i="9"/>
  <c r="L28" i="9"/>
  <c r="L29" i="9"/>
  <c r="L30" i="9"/>
  <c r="L31" i="9"/>
  <c r="L32" i="9"/>
  <c r="L33" i="9"/>
  <c r="L34" i="9"/>
  <c r="L35" i="9"/>
  <c r="L36" i="9"/>
  <c r="L37" i="9"/>
  <c r="L38" i="9"/>
  <c r="L39" i="9"/>
  <c r="L40" i="9"/>
  <c r="L41" i="9"/>
  <c r="L42" i="9"/>
  <c r="L43" i="9"/>
  <c r="L44" i="9"/>
  <c r="L45" i="9"/>
  <c r="L46" i="9"/>
  <c r="L47" i="9"/>
  <c r="L48" i="9"/>
  <c r="L49" i="9"/>
  <c r="L50" i="9"/>
  <c r="L51" i="9"/>
  <c r="L52" i="9"/>
  <c r="L53" i="9"/>
  <c r="L54" i="9"/>
  <c r="L55" i="9"/>
  <c r="L56" i="9"/>
  <c r="L57" i="9"/>
  <c r="L58" i="9"/>
  <c r="L59" i="9"/>
  <c r="L60" i="9"/>
  <c r="L61" i="9"/>
  <c r="L62" i="9"/>
  <c r="L63" i="9"/>
  <c r="L64" i="9"/>
  <c r="L65" i="9"/>
  <c r="L66" i="9"/>
  <c r="L67" i="9"/>
  <c r="L68" i="9"/>
  <c r="L69" i="9"/>
  <c r="L70" i="9"/>
  <c r="L71" i="9"/>
  <c r="L72" i="9"/>
  <c r="L73" i="9"/>
  <c r="L74" i="9"/>
  <c r="L75" i="9"/>
  <c r="L76" i="9"/>
  <c r="L77" i="9"/>
  <c r="L78" i="9"/>
  <c r="L79" i="9"/>
  <c r="L80" i="9"/>
  <c r="L81" i="9"/>
  <c r="L82" i="9"/>
  <c r="L83" i="9"/>
  <c r="L84" i="9"/>
  <c r="L85" i="9"/>
  <c r="L86" i="9"/>
  <c r="L87" i="9"/>
  <c r="L88" i="9"/>
  <c r="L89" i="9"/>
  <c r="L90" i="9"/>
  <c r="L91" i="9"/>
  <c r="L92" i="9"/>
  <c r="L93" i="9"/>
  <c r="L94" i="9"/>
  <c r="L95" i="9"/>
  <c r="L96" i="9"/>
  <c r="L97" i="9"/>
  <c r="L98" i="9"/>
  <c r="L99" i="9"/>
  <c r="L100" i="9"/>
  <c r="L101" i="9"/>
  <c r="L102" i="9"/>
  <c r="L103" i="9"/>
  <c r="L104" i="9"/>
  <c r="L105" i="9"/>
  <c r="L106" i="9"/>
  <c r="L107" i="9"/>
  <c r="L108" i="9"/>
  <c r="L109" i="9"/>
  <c r="L110" i="9"/>
  <c r="L111" i="9"/>
  <c r="L112" i="9"/>
  <c r="L113" i="9"/>
  <c r="I5" i="9"/>
  <c r="I6" i="9"/>
  <c r="I7" i="9"/>
  <c r="I8" i="9"/>
  <c r="I9" i="9"/>
  <c r="I10" i="9"/>
  <c r="I11" i="9"/>
  <c r="I12" i="9"/>
  <c r="I13" i="9"/>
  <c r="I14" i="9"/>
  <c r="H5" i="9"/>
  <c r="H6" i="9"/>
  <c r="H7" i="9"/>
  <c r="H8" i="9"/>
  <c r="H9" i="9"/>
  <c r="H10" i="9"/>
  <c r="H11" i="9"/>
  <c r="H12" i="9"/>
  <c r="H13" i="9"/>
  <c r="H14" i="9"/>
  <c r="F13" i="9"/>
  <c r="F12" i="9"/>
  <c r="F11" i="9"/>
  <c r="F10" i="9"/>
  <c r="F9" i="9"/>
  <c r="F8" i="9"/>
  <c r="F7" i="9"/>
  <c r="F6" i="9"/>
  <c r="F5" i="9"/>
  <c r="F4" i="9"/>
  <c r="F3" i="9"/>
  <c r="E4" i="2"/>
  <c r="E3" i="2"/>
  <c r="E5" i="2"/>
  <c r="C3" i="2"/>
</calcChain>
</file>

<file path=xl/sharedStrings.xml><?xml version="1.0" encoding="utf-8"?>
<sst xmlns="http://schemas.openxmlformats.org/spreadsheetml/2006/main" count="55" uniqueCount="50">
  <si>
    <t>Iteration</t>
  </si>
  <si>
    <t>Env.1</t>
  </si>
  <si>
    <t>Dis</t>
  </si>
  <si>
    <t>Out.1</t>
  </si>
  <si>
    <t>Per.1</t>
  </si>
  <si>
    <t>Ref.1</t>
  </si>
  <si>
    <t>TZErr.1</t>
  </si>
  <si>
    <t>Env.2</t>
  </si>
  <si>
    <t>Out.2</t>
  </si>
  <si>
    <t>Per.2</t>
  </si>
  <si>
    <t>Ref.2</t>
  </si>
  <si>
    <t>TZErr.2</t>
  </si>
  <si>
    <t>Gain.1</t>
  </si>
  <si>
    <t>Slow.1</t>
  </si>
  <si>
    <t>Inverse.1</t>
  </si>
  <si>
    <t>Limit.1</t>
  </si>
  <si>
    <t>TZ.1</t>
  </si>
  <si>
    <t>Lag.1</t>
  </si>
  <si>
    <t>Gain.2</t>
  </si>
  <si>
    <t>Slow.2</t>
  </si>
  <si>
    <t>Inverse.2</t>
  </si>
  <si>
    <t>Limit.2</t>
  </si>
  <si>
    <t>TZ.2</t>
  </si>
  <si>
    <t>Lag.2</t>
  </si>
  <si>
    <t>Gain</t>
  </si>
  <si>
    <t>Slowing Factor</t>
    <phoneticPr fontId="0"/>
  </si>
  <si>
    <t>Inverse of Slowing Factor</t>
  </si>
  <si>
    <t>Output Limits</t>
  </si>
  <si>
    <t>Tolerance Zone</t>
  </si>
  <si>
    <t>Transport lag</t>
  </si>
  <si>
    <t>Agent 1</t>
  </si>
  <si>
    <t>Agent 2</t>
  </si>
  <si>
    <t xml:space="preserve">The slowing factor variables (which allow an algorithm with digital iterations to simulate an analog process of behavior) are defined as Slow.1 and Slow.2. As a convenience to the user, the Parameters worksheet also shows a variable that is the inverse of the slowing factor (e.g., Inverse.1 = 1 / Slow.1), because it's a little easier to reset the slowing factor by entering a large whole number into the 'Inverse' cell than a small digital fraction into the 'Slow' cell. Initially, the slowing factor is set to be 0.0017 (which is 1/600) and Slow.2 is set to be equal to Slow.1, but these values can be changed independently. Users should think of the slowing factor and the loop gain in combination, since because of the formulas in the algorithm for the outputs of the agents, changing the slowing factor will change the apparent loop gain.  </t>
  </si>
  <si>
    <t xml:space="preserve">The variables for output limits (Limit.1 and Limit.2) define the maximum absolute value of the agent's output in either the positive or the negative direction on the arbitrary scale for measuring outputs (which is the same scale used for the environmental variables and the perceptual inputs). This is a hard maximum, so that when the agent reaches this output it will continue at that maximum until the algorithm yields a value for output that is less than the maximum (as can happen when the disturbance changes). </t>
  </si>
  <si>
    <t xml:space="preserve">The variables for transport lags (Lag.1 and Lag.2) </t>
  </si>
  <si>
    <t>Inflection points</t>
  </si>
  <si>
    <t>Increments</t>
  </si>
  <si>
    <t>x</t>
  </si>
  <si>
    <t>y</t>
  </si>
  <si>
    <t>10x</t>
  </si>
  <si>
    <t>10y</t>
  </si>
  <si>
    <t>X ref</t>
  </si>
  <si>
    <t>Y ref</t>
  </si>
  <si>
    <t>Y path</t>
  </si>
  <si>
    <t>X path</t>
  </si>
  <si>
    <t>Distance</t>
  </si>
  <si>
    <t xml:space="preserve">The loop gain variables (defined as Gain.1 for Agent 1 and Gain.2 for Agent 2) are set intially in the Parameters worksheet to be 130 for Agent 1 and the same for Agent 2. </t>
  </si>
  <si>
    <t>The 'Parameters' worksheet can be used to set the loop gains for each agent, as well as slowing factors (or leaks), output limits (± maximums), transport lags (in number of iterations), and tolerance zones for closeness of control. Initially, the slowing factors and output limits are set to be identical for the two agents, but a user can set them independently.</t>
  </si>
  <si>
    <t xml:space="preserve">This workbook contains computational models for two simulated agents that each control a single scalar variable. The computational models cover 100 iterations. The intention with these models is to duplicate the basic modeling algorithm from the TrackAnalyze demo from the LCS III book by Bill Powers. The workbook, however, does not include any provision for capturing real-time data or any algorithm for finding the best fit of the model to data. The models do allow the user to set transport lags, impose output limits, and allow tolerance zones of different widths for the two agents. The agents are initially programmed to act independently, each acting on its own environmental variable, but they can be easily reprogrammed to act on the same environmental variable, thus simulating collective control. In the initial simulation, I've assumed that Agent 1 is controlling movement in the X direction, and Agent 2 in the Y direction. </t>
  </si>
  <si>
    <t>Simulation model constructed by Kent McClelland, Grinnell College, Grinnell, Iowa USA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</si>
</sst>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
    <numFmt numFmtId="165" formatCode="0.00000"/>
    <numFmt numFmtId="166" formatCode="0.000000"/>
    <numFmt numFmtId="167" formatCode="0.0"/>
    <numFmt numFmtId="168" formatCode="0.000"/>
  </numFmts>
  <fonts count="4" x14ac:knownFonts="1">
    <font>
      <sz val="12"/>
      <color theme="1"/>
      <name val="Calibri"/>
      <family val="2"/>
      <scheme val="minor"/>
    </font>
    <font>
      <b/>
      <sz val="10"/>
      <name val="Geneva"/>
    </font>
    <font>
      <u/>
      <sz val="12"/>
      <color theme="10"/>
      <name val="Calibri"/>
      <family val="2"/>
      <scheme val="minor"/>
    </font>
    <font>
      <u/>
      <sz val="12"/>
      <color theme="11"/>
      <name val="Calibri"/>
      <family val="2"/>
      <scheme val="minor"/>
    </font>
  </fonts>
  <fills count="4">
    <fill>
      <patternFill patternType="none"/>
    </fill>
    <fill>
      <patternFill patternType="gray125"/>
    </fill>
    <fill>
      <patternFill patternType="solid">
        <fgColor rgb="FFCCFFCC"/>
        <bgColor indexed="64"/>
      </patternFill>
    </fill>
    <fill>
      <patternFill patternType="solid">
        <fgColor rgb="FFFFFF00"/>
        <bgColor indexed="64"/>
      </patternFill>
    </fill>
  </fills>
  <borders count="10">
    <border>
      <left/>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s>
  <cellStyleXfs count="2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36">
    <xf numFmtId="0" fontId="0" fillId="0" borderId="0" xfId="0"/>
    <xf numFmtId="0" fontId="0" fillId="0" borderId="1" xfId="0" applyBorder="1" applyAlignment="1">
      <alignment horizontal="right"/>
    </xf>
    <xf numFmtId="164" fontId="0" fillId="0" borderId="1" xfId="0" applyNumberFormat="1" applyBorder="1" applyAlignment="1">
      <alignment horizontal="right"/>
    </xf>
    <xf numFmtId="0" fontId="0" fillId="0" borderId="2" xfId="0" applyBorder="1" applyAlignment="1">
      <alignment horizontal="right"/>
    </xf>
    <xf numFmtId="0" fontId="0" fillId="0" borderId="3" xfId="0" applyBorder="1"/>
    <xf numFmtId="1" fontId="1" fillId="0" borderId="4" xfId="0" applyNumberFormat="1" applyFont="1" applyBorder="1"/>
    <xf numFmtId="164" fontId="1" fillId="0" borderId="4" xfId="0" applyNumberFormat="1" applyFont="1" applyBorder="1"/>
    <xf numFmtId="0" fontId="1" fillId="0" borderId="4" xfId="0" applyFont="1" applyBorder="1"/>
    <xf numFmtId="0" fontId="0" fillId="0" borderId="4" xfId="0" applyBorder="1"/>
    <xf numFmtId="0" fontId="0" fillId="0" borderId="5" xfId="0" applyBorder="1"/>
    <xf numFmtId="0" fontId="0" fillId="0" borderId="6" xfId="0" applyBorder="1" applyAlignment="1">
      <alignment horizontal="right"/>
    </xf>
    <xf numFmtId="0" fontId="0" fillId="0" borderId="7" xfId="0" applyBorder="1"/>
    <xf numFmtId="0" fontId="0" fillId="0" borderId="9" xfId="0" applyBorder="1"/>
    <xf numFmtId="0" fontId="0" fillId="2" borderId="0" xfId="0" applyFill="1"/>
    <xf numFmtId="164" fontId="0" fillId="0" borderId="8" xfId="0" applyNumberFormat="1" applyBorder="1"/>
    <xf numFmtId="1" fontId="0" fillId="0" borderId="8" xfId="0" applyNumberFormat="1" applyBorder="1"/>
    <xf numFmtId="164" fontId="0" fillId="0" borderId="0" xfId="0" applyNumberFormat="1" applyBorder="1" applyProtection="1">
      <protection locked="0"/>
    </xf>
    <xf numFmtId="164" fontId="0" fillId="0" borderId="0" xfId="0" applyNumberFormat="1" applyBorder="1"/>
    <xf numFmtId="164" fontId="0" fillId="0" borderId="0" xfId="0" applyNumberFormat="1" applyFill="1" applyBorder="1" applyProtection="1">
      <protection locked="0"/>
    </xf>
    <xf numFmtId="164" fontId="0" fillId="2" borderId="0" xfId="0" applyNumberFormat="1" applyFill="1" applyBorder="1" applyProtection="1">
      <protection locked="0"/>
    </xf>
    <xf numFmtId="164" fontId="0" fillId="0" borderId="0" xfId="0" applyNumberFormat="1"/>
    <xf numFmtId="2" fontId="0" fillId="0" borderId="3" xfId="0" applyNumberFormat="1" applyBorder="1"/>
    <xf numFmtId="165" fontId="0" fillId="0" borderId="0" xfId="0" applyNumberFormat="1" applyFill="1" applyBorder="1" applyProtection="1">
      <protection locked="0"/>
    </xf>
    <xf numFmtId="165" fontId="0" fillId="2" borderId="0" xfId="0" applyNumberFormat="1" applyFill="1" applyBorder="1" applyProtection="1">
      <protection locked="0"/>
    </xf>
    <xf numFmtId="166" fontId="0" fillId="0" borderId="0" xfId="0" applyNumberFormat="1" applyBorder="1" applyProtection="1">
      <protection locked="0"/>
    </xf>
    <xf numFmtId="166" fontId="0" fillId="0" borderId="0" xfId="0" applyNumberFormat="1"/>
    <xf numFmtId="166" fontId="0" fillId="2" borderId="0" xfId="0" applyNumberFormat="1" applyFill="1" applyBorder="1" applyProtection="1">
      <protection locked="0"/>
    </xf>
    <xf numFmtId="164" fontId="0" fillId="0" borderId="0" xfId="0" applyNumberFormat="1" applyFill="1"/>
    <xf numFmtId="165" fontId="0" fillId="0" borderId="0" xfId="0" applyNumberFormat="1" applyFill="1"/>
    <xf numFmtId="0" fontId="0" fillId="0" borderId="0" xfId="0" applyAlignment="1">
      <alignment vertical="top"/>
    </xf>
    <xf numFmtId="0" fontId="0" fillId="0" borderId="0" xfId="0" applyAlignment="1">
      <alignment vertical="top" wrapText="1"/>
    </xf>
    <xf numFmtId="167" fontId="0" fillId="0" borderId="0" xfId="0" applyNumberFormat="1"/>
    <xf numFmtId="168" fontId="0" fillId="0" borderId="0" xfId="0" applyNumberFormat="1"/>
    <xf numFmtId="1" fontId="0" fillId="0" borderId="0" xfId="0" applyNumberFormat="1"/>
    <xf numFmtId="164" fontId="0" fillId="3" borderId="0" xfId="0" applyNumberFormat="1" applyFill="1" applyBorder="1" applyProtection="1">
      <protection locked="0"/>
    </xf>
    <xf numFmtId="164" fontId="0" fillId="3" borderId="0" xfId="0" applyNumberFormat="1" applyFill="1"/>
  </cellXfs>
  <cellStyles count="2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externalLink" Target="externalLinks/externalLink1.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scatterChart>
        <c:scatterStyle val="smoothMarker"/>
        <c:varyColors val="0"/>
        <c:ser>
          <c:idx val="0"/>
          <c:order val="0"/>
          <c:tx>
            <c:strRef>
              <c:f>Models!$D$1</c:f>
              <c:strCache>
                <c:ptCount val="1"/>
                <c:pt idx="0">
                  <c:v>Env.2</c:v>
                </c:pt>
              </c:strCache>
            </c:strRef>
          </c:tx>
          <c:xVal>
            <c:numRef>
              <c:f>Models!$C$2:$C$112</c:f>
              <c:numCache>
                <c:formatCode>0.0000</c:formatCode>
                <c:ptCount val="111"/>
                <c:pt idx="0">
                  <c:v>0.0</c:v>
                </c:pt>
                <c:pt idx="1">
                  <c:v>0.0</c:v>
                </c:pt>
                <c:pt idx="2">
                  <c:v>0.0</c:v>
                </c:pt>
                <c:pt idx="3">
                  <c:v>0.0</c:v>
                </c:pt>
                <c:pt idx="4">
                  <c:v>0.0</c:v>
                </c:pt>
                <c:pt idx="5">
                  <c:v>0.0</c:v>
                </c:pt>
                <c:pt idx="6">
                  <c:v>0.0</c:v>
                </c:pt>
                <c:pt idx="7">
                  <c:v>0.0</c:v>
                </c:pt>
                <c:pt idx="8">
                  <c:v>0.0</c:v>
                </c:pt>
                <c:pt idx="9">
                  <c:v>0.0</c:v>
                </c:pt>
                <c:pt idx="10">
                  <c:v>0.0</c:v>
                </c:pt>
                <c:pt idx="11">
                  <c:v>0.0</c:v>
                </c:pt>
                <c:pt idx="12">
                  <c:v>0.21399914046228</c:v>
                </c:pt>
                <c:pt idx="13">
                  <c:v>0.641640756152736</c:v>
                </c:pt>
                <c:pt idx="14">
                  <c:v>1.282568776279321</c:v>
                </c:pt>
                <c:pt idx="15">
                  <c:v>2.090061243067815</c:v>
                </c:pt>
                <c:pt idx="16">
                  <c:v>3.017551346141009</c:v>
                </c:pt>
                <c:pt idx="17">
                  <c:v>4.018627035143934</c:v>
                </c:pt>
                <c:pt idx="18">
                  <c:v>5.057076703989961</c:v>
                </c:pt>
                <c:pt idx="19">
                  <c:v>6.106838574850999</c:v>
                </c:pt>
                <c:pt idx="20">
                  <c:v>7.151950250438914</c:v>
                </c:pt>
                <c:pt idx="21">
                  <c:v>8.184321785446491</c:v>
                </c:pt>
                <c:pt idx="22">
                  <c:v>9.193586541073113</c:v>
                </c:pt>
                <c:pt idx="23">
                  <c:v>10.18079057092693</c:v>
                </c:pt>
                <c:pt idx="24">
                  <c:v>11.14873100667662</c:v>
                </c:pt>
                <c:pt idx="25">
                  <c:v>12.10244642317825</c:v>
                </c:pt>
                <c:pt idx="26">
                  <c:v>13.04674035271467</c:v>
                </c:pt>
                <c:pt idx="27">
                  <c:v>13.98580227648671</c:v>
                </c:pt>
                <c:pt idx="28">
                  <c:v>14.92272300200773</c:v>
                </c:pt>
                <c:pt idx="29">
                  <c:v>15.85954742011727</c:v>
                </c:pt>
                <c:pt idx="30">
                  <c:v>16.79740929257663</c:v>
                </c:pt>
                <c:pt idx="31">
                  <c:v>17.73677081658296</c:v>
                </c:pt>
                <c:pt idx="32">
                  <c:v>18.6646395276997</c:v>
                </c:pt>
                <c:pt idx="33">
                  <c:v>19.58080979883919</c:v>
                </c:pt>
                <c:pt idx="34">
                  <c:v>20.48497620289955</c:v>
                </c:pt>
                <c:pt idx="35">
                  <c:v>21.37964885578534</c:v>
                </c:pt>
                <c:pt idx="36">
                  <c:v>22.26737824241023</c:v>
                </c:pt>
                <c:pt idx="37">
                  <c:v>23.15077677275183</c:v>
                </c:pt>
                <c:pt idx="38">
                  <c:v>24.03190864432507</c:v>
                </c:pt>
                <c:pt idx="39">
                  <c:v>24.91228200925112</c:v>
                </c:pt>
                <c:pt idx="40">
                  <c:v>25.79283648390243</c:v>
                </c:pt>
                <c:pt idx="41">
                  <c:v>26.67406287582926</c:v>
                </c:pt>
                <c:pt idx="42">
                  <c:v>27.53836001015014</c:v>
                </c:pt>
                <c:pt idx="43">
                  <c:v>28.38571686185393</c:v>
                </c:pt>
                <c:pt idx="44">
                  <c:v>29.21601608266865</c:v>
                </c:pt>
                <c:pt idx="45">
                  <c:v>30.03295410779372</c:v>
                </c:pt>
                <c:pt idx="46">
                  <c:v>30.84022360045567</c:v>
                </c:pt>
                <c:pt idx="47">
                  <c:v>31.64153649490122</c:v>
                </c:pt>
                <c:pt idx="48">
                  <c:v>32.43979764452684</c:v>
                </c:pt>
                <c:pt idx="49">
                  <c:v>33.23710698427424</c:v>
                </c:pt>
                <c:pt idx="50">
                  <c:v>34.03475669677342</c:v>
                </c:pt>
                <c:pt idx="51">
                  <c:v>34.83340742611412</c:v>
                </c:pt>
                <c:pt idx="52">
                  <c:v>35.61118318321774</c:v>
                </c:pt>
                <c:pt idx="53">
                  <c:v>36.36804501227512</c:v>
                </c:pt>
                <c:pt idx="54">
                  <c:v>37.10381088285067</c:v>
                </c:pt>
                <c:pt idx="55">
                  <c:v>37.82303886552656</c:v>
                </c:pt>
                <c:pt idx="56">
                  <c:v>38.53028787452597</c:v>
                </c:pt>
                <c:pt idx="57">
                  <c:v>39.23014866580943</c:v>
                </c:pt>
                <c:pt idx="58">
                  <c:v>39.92621676211807</c:v>
                </c:pt>
                <c:pt idx="59">
                  <c:v>40.62109392890673</c:v>
                </c:pt>
                <c:pt idx="60">
                  <c:v>41.31638293156308</c:v>
                </c:pt>
                <c:pt idx="61">
                  <c:v>42.0129048342719</c:v>
                </c:pt>
                <c:pt idx="62">
                  <c:v>42.68506261900201</c:v>
                </c:pt>
                <c:pt idx="63">
                  <c:v>43.33280766151207</c:v>
                </c:pt>
                <c:pt idx="64">
                  <c:v>43.95591352136107</c:v>
                </c:pt>
                <c:pt idx="65">
                  <c:v>44.55970015608217</c:v>
                </c:pt>
                <c:pt idx="66">
                  <c:v>45.14948919186492</c:v>
                </c:pt>
                <c:pt idx="67">
                  <c:v>45.73064244761745</c:v>
                </c:pt>
                <c:pt idx="68">
                  <c:v>46.30736014841752</c:v>
                </c:pt>
                <c:pt idx="69">
                  <c:v>46.88268249996003</c:v>
                </c:pt>
                <c:pt idx="70">
                  <c:v>47.4584829135003</c:v>
                </c:pt>
                <c:pt idx="71">
                  <c:v>48.03572162917468</c:v>
                </c:pt>
                <c:pt idx="72">
                  <c:v>48.5857097124323</c:v>
                </c:pt>
                <c:pt idx="73">
                  <c:v>49.10838900089433</c:v>
                </c:pt>
                <c:pt idx="74">
                  <c:v>49.6034933770897</c:v>
                </c:pt>
                <c:pt idx="75">
                  <c:v>50.07697310289584</c:v>
                </c:pt>
                <c:pt idx="76">
                  <c:v>50.53478112493576</c:v>
                </c:pt>
                <c:pt idx="77">
                  <c:v>50.98291812704019</c:v>
                </c:pt>
                <c:pt idx="78">
                  <c:v>51.42608556849334</c:v>
                </c:pt>
                <c:pt idx="79">
                  <c:v>51.86768726771233</c:v>
                </c:pt>
                <c:pt idx="80">
                  <c:v>52.30982122192022</c:v>
                </c:pt>
                <c:pt idx="81">
                  <c:v>52.7535632821665</c:v>
                </c:pt>
                <c:pt idx="82">
                  <c:v>53.16783908626282</c:v>
                </c:pt>
                <c:pt idx="83">
                  <c:v>53.55258242272183</c:v>
                </c:pt>
                <c:pt idx="84">
                  <c:v>53.90749408934796</c:v>
                </c:pt>
                <c:pt idx="85">
                  <c:v>54.23900816109008</c:v>
                </c:pt>
                <c:pt idx="86">
                  <c:v>54.55356233526108</c:v>
                </c:pt>
                <c:pt idx="87">
                  <c:v>54.85764840682071</c:v>
                </c:pt>
                <c:pt idx="88">
                  <c:v>55.15635330149818</c:v>
                </c:pt>
                <c:pt idx="89">
                  <c:v>55.45336063239537</c:v>
                </c:pt>
                <c:pt idx="90">
                  <c:v>55.75094131768439</c:v>
                </c:pt>
                <c:pt idx="91">
                  <c:v>56.05026032343238</c:v>
                </c:pt>
                <c:pt idx="92">
                  <c:v>56.31862300990178</c:v>
                </c:pt>
                <c:pt idx="93">
                  <c:v>56.55595674417317</c:v>
                </c:pt>
                <c:pt idx="94">
                  <c:v>56.76193660506743</c:v>
                </c:pt>
                <c:pt idx="95">
                  <c:v>56.94332205155054</c:v>
                </c:pt>
                <c:pt idx="96">
                  <c:v>57.10687701395609</c:v>
                </c:pt>
                <c:pt idx="97">
                  <c:v>57.25942454898927</c:v>
                </c:pt>
                <c:pt idx="98">
                  <c:v>57.40631179215142</c:v>
                </c:pt>
                <c:pt idx="99">
                  <c:v>57.5514114488125</c:v>
                </c:pt>
                <c:pt idx="100">
                  <c:v>57.69711144088067</c:v>
                </c:pt>
                <c:pt idx="101">
                  <c:v>57.84463716436897</c:v>
                </c:pt>
                <c:pt idx="102">
                  <c:v>57.96047875270823</c:v>
                </c:pt>
                <c:pt idx="103">
                  <c:v>58.0445589401188</c:v>
                </c:pt>
                <c:pt idx="104">
                  <c:v>58.09653508712791</c:v>
                </c:pt>
                <c:pt idx="105">
                  <c:v>58.1233255964185</c:v>
                </c:pt>
                <c:pt idx="106">
                  <c:v>58.13185408092131</c:v>
                </c:pt>
                <c:pt idx="107">
                  <c:v>58.12910685276464</c:v>
                </c:pt>
                <c:pt idx="108">
                  <c:v>58.12055959297526</c:v>
                </c:pt>
                <c:pt idx="109">
                  <c:v>58.11017874030994</c:v>
                </c:pt>
                <c:pt idx="110">
                  <c:v>58.100410421833</c:v>
                </c:pt>
              </c:numCache>
            </c:numRef>
          </c:xVal>
          <c:yVal>
            <c:numRef>
              <c:f>Models!$D$2:$D$112</c:f>
              <c:numCache>
                <c:formatCode>0.0000</c:formatCode>
                <c:ptCount val="111"/>
                <c:pt idx="0">
                  <c:v>0.0</c:v>
                </c:pt>
                <c:pt idx="1">
                  <c:v>0.0</c:v>
                </c:pt>
                <c:pt idx="2">
                  <c:v>0.0</c:v>
                </c:pt>
                <c:pt idx="3">
                  <c:v>0.0</c:v>
                </c:pt>
                <c:pt idx="4">
                  <c:v>0.0</c:v>
                </c:pt>
                <c:pt idx="5">
                  <c:v>0.0</c:v>
                </c:pt>
                <c:pt idx="6">
                  <c:v>0.0</c:v>
                </c:pt>
                <c:pt idx="7">
                  <c:v>0.0</c:v>
                </c:pt>
                <c:pt idx="8">
                  <c:v>0.0</c:v>
                </c:pt>
                <c:pt idx="9">
                  <c:v>0.0</c:v>
                </c:pt>
                <c:pt idx="10">
                  <c:v>0.0</c:v>
                </c:pt>
                <c:pt idx="11">
                  <c:v>3.50040092397808E-15</c:v>
                </c:pt>
                <c:pt idx="12">
                  <c:v>0.033894134092057</c:v>
                </c:pt>
                <c:pt idx="13">
                  <c:v>0.101625912052674</c:v>
                </c:pt>
                <c:pt idx="14">
                  <c:v>0.203138937808738</c:v>
                </c:pt>
                <c:pt idx="15">
                  <c:v>0.331033180227315</c:v>
                </c:pt>
                <c:pt idx="16">
                  <c:v>0.47793318110911</c:v>
                </c:pt>
                <c:pt idx="17">
                  <c:v>0.636487993834338</c:v>
                </c:pt>
                <c:pt idx="18">
                  <c:v>0.800962263439716</c:v>
                </c:pt>
                <c:pt idx="19">
                  <c:v>0.967228209830079</c:v>
                </c:pt>
                <c:pt idx="20">
                  <c:v>1.13275763764471</c:v>
                </c:pt>
                <c:pt idx="21">
                  <c:v>1.296269225423866</c:v>
                </c:pt>
                <c:pt idx="22">
                  <c:v>1.356530323390908</c:v>
                </c:pt>
                <c:pt idx="23">
                  <c:v>1.313872594720263</c:v>
                </c:pt>
                <c:pt idx="24">
                  <c:v>1.168904769464013</c:v>
                </c:pt>
                <c:pt idx="25">
                  <c:v>0.944168303909094</c:v>
                </c:pt>
                <c:pt idx="26">
                  <c:v>0.662095224894167</c:v>
                </c:pt>
                <c:pt idx="27">
                  <c:v>0.344948281035215</c:v>
                </c:pt>
                <c:pt idx="28">
                  <c:v>0.0100691341716888</c:v>
                </c:pt>
                <c:pt idx="29">
                  <c:v>-0.330089729108403</c:v>
                </c:pt>
                <c:pt idx="30">
                  <c:v>-0.667920171894825</c:v>
                </c:pt>
                <c:pt idx="31">
                  <c:v>-0.999584097570745</c:v>
                </c:pt>
                <c:pt idx="32">
                  <c:v>-1.158629554716283</c:v>
                </c:pt>
                <c:pt idx="33">
                  <c:v>-1.145848731885952</c:v>
                </c:pt>
                <c:pt idx="34">
                  <c:v>-0.962864084920319</c:v>
                </c:pt>
                <c:pt idx="35">
                  <c:v>-0.647359955041194</c:v>
                </c:pt>
                <c:pt idx="36">
                  <c:v>-0.236786235381538</c:v>
                </c:pt>
                <c:pt idx="37">
                  <c:v>0.231821129513034</c:v>
                </c:pt>
                <c:pt idx="38">
                  <c:v>0.729652862269207</c:v>
                </c:pt>
                <c:pt idx="39">
                  <c:v>1.236061844488096</c:v>
                </c:pt>
                <c:pt idx="40">
                  <c:v>1.738459824286365</c:v>
                </c:pt>
                <c:pt idx="41">
                  <c:v>2.230521540298034</c:v>
                </c:pt>
                <c:pt idx="42">
                  <c:v>2.484687735972223</c:v>
                </c:pt>
                <c:pt idx="43">
                  <c:v>2.502223954367294</c:v>
                </c:pt>
                <c:pt idx="44">
                  <c:v>2.285764102599144</c:v>
                </c:pt>
                <c:pt idx="45">
                  <c:v>1.887242203524497</c:v>
                </c:pt>
                <c:pt idx="46">
                  <c:v>1.35823152229934</c:v>
                </c:pt>
                <c:pt idx="47">
                  <c:v>0.749648688762622</c:v>
                </c:pt>
                <c:pt idx="48">
                  <c:v>0.101073100084604</c:v>
                </c:pt>
                <c:pt idx="49">
                  <c:v>-0.559156019676869</c:v>
                </c:pt>
                <c:pt idx="50">
                  <c:v>-1.213778614969153</c:v>
                </c:pt>
                <c:pt idx="51">
                  <c:v>-1.854138933052415</c:v>
                </c:pt>
                <c:pt idx="52">
                  <c:v>-2.1971758720668</c:v>
                </c:pt>
                <c:pt idx="53">
                  <c:v>-2.244599717945746</c:v>
                </c:pt>
                <c:pt idx="54">
                  <c:v>-1.99999331923977</c:v>
                </c:pt>
                <c:pt idx="55">
                  <c:v>-1.528263458488102</c:v>
                </c:pt>
                <c:pt idx="56">
                  <c:v>-0.893838178306829</c:v>
                </c:pt>
                <c:pt idx="57">
                  <c:v>-0.1602618573884</c:v>
                </c:pt>
                <c:pt idx="58">
                  <c:v>0.623090169089388</c:v>
                </c:pt>
                <c:pt idx="59">
                  <c:v>1.420884267407522</c:v>
                </c:pt>
                <c:pt idx="60">
                  <c:v>2.211613641953219</c:v>
                </c:pt>
                <c:pt idx="61">
                  <c:v>2.984505331061571</c:v>
                </c:pt>
                <c:pt idx="62">
                  <c:v>3.40796646393791</c:v>
                </c:pt>
                <c:pt idx="63">
                  <c:v>3.484110114993313</c:v>
                </c:pt>
                <c:pt idx="64">
                  <c:v>3.217379978542244</c:v>
                </c:pt>
                <c:pt idx="65">
                  <c:v>2.684057464747481</c:v>
                </c:pt>
                <c:pt idx="66">
                  <c:v>1.959839015299134</c:v>
                </c:pt>
                <c:pt idx="67">
                  <c:v>1.119332110716361</c:v>
                </c:pt>
                <c:pt idx="68">
                  <c:v>0.220492246848853</c:v>
                </c:pt>
                <c:pt idx="69">
                  <c:v>-0.695222568646306</c:v>
                </c:pt>
                <c:pt idx="70">
                  <c:v>-1.602588378903943</c:v>
                </c:pt>
                <c:pt idx="71">
                  <c:v>-2.488980291087763</c:v>
                </c:pt>
                <c:pt idx="72">
                  <c:v>-2.98243859315318</c:v>
                </c:pt>
                <c:pt idx="73">
                  <c:v>-3.085427125585185</c:v>
                </c:pt>
                <c:pt idx="74">
                  <c:v>-2.80314101591583</c:v>
                </c:pt>
                <c:pt idx="75">
                  <c:v>-2.221358004074271</c:v>
                </c:pt>
                <c:pt idx="76">
                  <c:v>-1.4251790349847</c:v>
                </c:pt>
                <c:pt idx="77">
                  <c:v>-0.498437607697825</c:v>
                </c:pt>
                <c:pt idx="78">
                  <c:v>0.493757678218713</c:v>
                </c:pt>
                <c:pt idx="79">
                  <c:v>1.504845275596797</c:v>
                </c:pt>
                <c:pt idx="80">
                  <c:v>2.506505164641241</c:v>
                </c:pt>
                <c:pt idx="81">
                  <c:v>3.484571388829507</c:v>
                </c:pt>
                <c:pt idx="82">
                  <c:v>4.035876278014925</c:v>
                </c:pt>
                <c:pt idx="83">
                  <c:v>4.163173771228121</c:v>
                </c:pt>
                <c:pt idx="84">
                  <c:v>3.872282508181221</c:v>
                </c:pt>
                <c:pt idx="85">
                  <c:v>3.256364426051942</c:v>
                </c:pt>
                <c:pt idx="86">
                  <c:v>2.407829505332736</c:v>
                </c:pt>
                <c:pt idx="87">
                  <c:v>1.417673004610941</c:v>
                </c:pt>
                <c:pt idx="88">
                  <c:v>0.356553437321076</c:v>
                </c:pt>
                <c:pt idx="89">
                  <c:v>-0.725010609731427</c:v>
                </c:pt>
                <c:pt idx="90">
                  <c:v>-1.796300386746404</c:v>
                </c:pt>
                <c:pt idx="91">
                  <c:v>-2.841957686417501</c:v>
                </c:pt>
                <c:pt idx="92">
                  <c:v>-3.437534206598825</c:v>
                </c:pt>
                <c:pt idx="93">
                  <c:v>-3.586006173764321</c:v>
                </c:pt>
                <c:pt idx="94">
                  <c:v>-3.293672465593525</c:v>
                </c:pt>
                <c:pt idx="95">
                  <c:v>-2.658785260434778</c:v>
                </c:pt>
                <c:pt idx="96">
                  <c:v>-1.778788133936493</c:v>
                </c:pt>
                <c:pt idx="97">
                  <c:v>-0.749597498957098</c:v>
                </c:pt>
                <c:pt idx="98">
                  <c:v>0.35431806430855</c:v>
                </c:pt>
                <c:pt idx="99">
                  <c:v>1.47972686468974</c:v>
                </c:pt>
                <c:pt idx="100">
                  <c:v>2.594267819953706</c:v>
                </c:pt>
                <c:pt idx="101">
                  <c:v>3.681768642046954</c:v>
                </c:pt>
                <c:pt idx="102">
                  <c:v>4.306951722687456</c:v>
                </c:pt>
                <c:pt idx="103">
                  <c:v>4.472942291219697</c:v>
                </c:pt>
                <c:pt idx="104">
                  <c:v>4.186364364017515</c:v>
                </c:pt>
                <c:pt idx="105">
                  <c:v>3.548141065888561</c:v>
                </c:pt>
                <c:pt idx="106">
                  <c:v>2.658350183407835</c:v>
                </c:pt>
                <c:pt idx="107">
                  <c:v>1.615467503291717</c:v>
                </c:pt>
                <c:pt idx="108">
                  <c:v>0.495938008903733</c:v>
                </c:pt>
                <c:pt idx="109">
                  <c:v>-0.64560424512278</c:v>
                </c:pt>
                <c:pt idx="110">
                  <c:v>-1.775952681367424</c:v>
                </c:pt>
              </c:numCache>
            </c:numRef>
          </c:yVal>
          <c:smooth val="1"/>
        </c:ser>
        <c:dLbls>
          <c:showLegendKey val="0"/>
          <c:showVal val="0"/>
          <c:showCatName val="0"/>
          <c:showSerName val="0"/>
          <c:showPercent val="0"/>
          <c:showBubbleSize val="0"/>
        </c:dLbls>
        <c:axId val="-2089342456"/>
        <c:axId val="-2051786216"/>
      </c:scatterChart>
      <c:valAx>
        <c:axId val="-2089342456"/>
        <c:scaling>
          <c:orientation val="minMax"/>
          <c:max val="60.0"/>
          <c:min val="0.0"/>
        </c:scaling>
        <c:delete val="0"/>
        <c:axPos val="b"/>
        <c:numFmt formatCode="0.0000" sourceLinked="1"/>
        <c:majorTickMark val="out"/>
        <c:minorTickMark val="none"/>
        <c:tickLblPos val="nextTo"/>
        <c:crossAx val="-2051786216"/>
        <c:crosses val="autoZero"/>
        <c:crossBetween val="midCat"/>
      </c:valAx>
      <c:valAx>
        <c:axId val="-2051786216"/>
        <c:scaling>
          <c:orientation val="minMax"/>
          <c:max val="6.0"/>
          <c:min val="-6.0"/>
        </c:scaling>
        <c:delete val="0"/>
        <c:axPos val="l"/>
        <c:majorGridlines/>
        <c:numFmt formatCode="0.0000" sourceLinked="1"/>
        <c:majorTickMark val="out"/>
        <c:minorTickMark val="none"/>
        <c:tickLblPos val="nextTo"/>
        <c:crossAx val="-2089342456"/>
        <c:crosses val="autoZero"/>
        <c:crossBetween val="midCat"/>
      </c:valAx>
    </c:plotArea>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layout/>
      <c:overlay val="0"/>
    </c:title>
    <c:autoTitleDeleted val="0"/>
    <c:plotArea>
      <c:layout/>
      <c:scatterChart>
        <c:scatterStyle val="lineMarker"/>
        <c:varyColors val="0"/>
        <c:ser>
          <c:idx val="0"/>
          <c:order val="0"/>
          <c:tx>
            <c:strRef>
              <c:f>Models!$J$1</c:f>
              <c:strCache>
                <c:ptCount val="1"/>
                <c:pt idx="0">
                  <c:v>Ref.2</c:v>
                </c:pt>
              </c:strCache>
            </c:strRef>
          </c:tx>
          <c:xVal>
            <c:numRef>
              <c:f>Models!$I$3:$I$113</c:f>
              <c:numCache>
                <c:formatCode>0.0000</c:formatCode>
                <c:ptCount val="111"/>
                <c:pt idx="0">
                  <c:v>0.0</c:v>
                </c:pt>
                <c:pt idx="1">
                  <c:v>0.0</c:v>
                </c:pt>
                <c:pt idx="2">
                  <c:v>0.0</c:v>
                </c:pt>
                <c:pt idx="3">
                  <c:v>0.0</c:v>
                </c:pt>
                <c:pt idx="4">
                  <c:v>0.0</c:v>
                </c:pt>
                <c:pt idx="5">
                  <c:v>0.0</c:v>
                </c:pt>
                <c:pt idx="6">
                  <c:v>0.0</c:v>
                </c:pt>
                <c:pt idx="7">
                  <c:v>0.0</c:v>
                </c:pt>
                <c:pt idx="8">
                  <c:v>0.0</c:v>
                </c:pt>
                <c:pt idx="9">
                  <c:v>0.0</c:v>
                </c:pt>
                <c:pt idx="10" formatCode="0.000">
                  <c:v>0.0</c:v>
                </c:pt>
                <c:pt idx="11" formatCode="0.000">
                  <c:v>0.987688340595138</c:v>
                </c:pt>
                <c:pt idx="12" formatCode="0.000">
                  <c:v>1.975376681190276</c:v>
                </c:pt>
                <c:pt idx="13" formatCode="0.000">
                  <c:v>2.963065021785415</c:v>
                </c:pt>
                <c:pt idx="14" formatCode="0.000">
                  <c:v>3.950753362380553</c:v>
                </c:pt>
                <c:pt idx="15" formatCode="0.000">
                  <c:v>4.93844170297569</c:v>
                </c:pt>
                <c:pt idx="16" formatCode="0.000">
                  <c:v>5.92613004357083</c:v>
                </c:pt>
                <c:pt idx="17" formatCode="0.000">
                  <c:v>6.913818384165967</c:v>
                </c:pt>
                <c:pt idx="18" formatCode="0.000">
                  <c:v>7.901506724761105</c:v>
                </c:pt>
                <c:pt idx="19" formatCode="0.000">
                  <c:v>8.889195065356243</c:v>
                </c:pt>
                <c:pt idx="20" formatCode="0.000">
                  <c:v>9.876883405951382</c:v>
                </c:pt>
                <c:pt idx="21" formatCode="0.000">
                  <c:v>10.82793992224654</c:v>
                </c:pt>
                <c:pt idx="22" formatCode="0.000">
                  <c:v>11.77899643854169</c:v>
                </c:pt>
                <c:pt idx="23" formatCode="0.000">
                  <c:v>12.73005295483684</c:v>
                </c:pt>
                <c:pt idx="24" formatCode="0.000">
                  <c:v>13.681109471132</c:v>
                </c:pt>
                <c:pt idx="25" formatCode="0.000">
                  <c:v>14.63216598742715</c:v>
                </c:pt>
                <c:pt idx="26" formatCode="0.000">
                  <c:v>15.5832225037223</c:v>
                </c:pt>
                <c:pt idx="27" formatCode="0.000">
                  <c:v>16.53427902001746</c:v>
                </c:pt>
                <c:pt idx="28" formatCode="0.000">
                  <c:v>17.48533553631261</c:v>
                </c:pt>
                <c:pt idx="29" formatCode="0.000">
                  <c:v>18.43639205260776</c:v>
                </c:pt>
                <c:pt idx="30" formatCode="0.000">
                  <c:v>19.38744856890292</c:v>
                </c:pt>
                <c:pt idx="31" formatCode="0.000">
                  <c:v>20.27845509309129</c:v>
                </c:pt>
                <c:pt idx="32" formatCode="0.000">
                  <c:v>21.16946161727965</c:v>
                </c:pt>
                <c:pt idx="33" formatCode="0.000">
                  <c:v>22.06046814146802</c:v>
                </c:pt>
                <c:pt idx="34" formatCode="0.000">
                  <c:v>22.9514746656564</c:v>
                </c:pt>
                <c:pt idx="35" formatCode="0.000">
                  <c:v>23.84248118984476</c:v>
                </c:pt>
                <c:pt idx="36" formatCode="0.000">
                  <c:v>24.73348771403313</c:v>
                </c:pt>
                <c:pt idx="37" formatCode="0.000">
                  <c:v>25.6244942382215</c:v>
                </c:pt>
                <c:pt idx="38" formatCode="0.000">
                  <c:v>26.51550076240987</c:v>
                </c:pt>
                <c:pt idx="39" formatCode="0.000">
                  <c:v>27.40650728659824</c:v>
                </c:pt>
                <c:pt idx="40" formatCode="0.000">
                  <c:v>28.29751381078661</c:v>
                </c:pt>
                <c:pt idx="41" formatCode="0.000">
                  <c:v>29.10653080516155</c:v>
                </c:pt>
                <c:pt idx="42" formatCode="0.000">
                  <c:v>29.9155477995365</c:v>
                </c:pt>
                <c:pt idx="43" formatCode="0.000">
                  <c:v>30.72456479391144</c:v>
                </c:pt>
                <c:pt idx="44" formatCode="0.000">
                  <c:v>31.53358178828638</c:v>
                </c:pt>
                <c:pt idx="45" formatCode="0.000">
                  <c:v>32.34259878266133</c:v>
                </c:pt>
                <c:pt idx="46" formatCode="0.000">
                  <c:v>33.15161577703627</c:v>
                </c:pt>
                <c:pt idx="47" formatCode="0.000">
                  <c:v>33.96063277141121</c:v>
                </c:pt>
                <c:pt idx="48" formatCode="0.000">
                  <c:v>34.76964976578616</c:v>
                </c:pt>
                <c:pt idx="49" formatCode="0.000">
                  <c:v>35.5786667601611</c:v>
                </c:pt>
                <c:pt idx="50" formatCode="0.000">
                  <c:v>36.38768375453604</c:v>
                </c:pt>
                <c:pt idx="51" formatCode="0.000">
                  <c:v>37.09479053572259</c:v>
                </c:pt>
                <c:pt idx="52" formatCode="0.000">
                  <c:v>37.80189731690913</c:v>
                </c:pt>
                <c:pt idx="53" formatCode="0.000">
                  <c:v>38.50900409809568</c:v>
                </c:pt>
                <c:pt idx="54" formatCode="0.000">
                  <c:v>39.21611087928223</c:v>
                </c:pt>
                <c:pt idx="55" formatCode="0.000">
                  <c:v>39.92321766046877</c:v>
                </c:pt>
                <c:pt idx="56" formatCode="0.000">
                  <c:v>40.63032444165532</c:v>
                </c:pt>
                <c:pt idx="57" formatCode="0.000">
                  <c:v>41.33743122284186</c:v>
                </c:pt>
                <c:pt idx="58" formatCode="0.000">
                  <c:v>42.04453800402841</c:v>
                </c:pt>
                <c:pt idx="59" formatCode="0.000">
                  <c:v>42.75164478521496</c:v>
                </c:pt>
                <c:pt idx="60" formatCode="0.000">
                  <c:v>43.4587515664015</c:v>
                </c:pt>
                <c:pt idx="61" formatCode="0.000">
                  <c:v>44.04653681869397</c:v>
                </c:pt>
                <c:pt idx="62" formatCode="0.000">
                  <c:v>44.63432207098644</c:v>
                </c:pt>
                <c:pt idx="63" formatCode="0.000">
                  <c:v>45.2221073232789</c:v>
                </c:pt>
                <c:pt idx="64" formatCode="0.000">
                  <c:v>45.80989257557138</c:v>
                </c:pt>
                <c:pt idx="65" formatCode="0.000">
                  <c:v>46.39767782786385</c:v>
                </c:pt>
                <c:pt idx="66" formatCode="0.000">
                  <c:v>46.98546308015632</c:v>
                </c:pt>
                <c:pt idx="67" formatCode="0.000">
                  <c:v>47.5732483324488</c:v>
                </c:pt>
                <c:pt idx="68" formatCode="0.000">
                  <c:v>48.16103358474126</c:v>
                </c:pt>
                <c:pt idx="69" formatCode="0.000">
                  <c:v>48.74881883703373</c:v>
                </c:pt>
                <c:pt idx="70" formatCode="0.000">
                  <c:v>49.3366040893262</c:v>
                </c:pt>
                <c:pt idx="71" formatCode="0.000">
                  <c:v>49.79059458906574</c:v>
                </c:pt>
                <c:pt idx="72" formatCode="0.000">
                  <c:v>50.2445850888053</c:v>
                </c:pt>
                <c:pt idx="73" formatCode="0.000">
                  <c:v>50.69857558854484</c:v>
                </c:pt>
                <c:pt idx="74" formatCode="0.000">
                  <c:v>51.15256608828439</c:v>
                </c:pt>
                <c:pt idx="75" formatCode="0.000">
                  <c:v>51.60655658802393</c:v>
                </c:pt>
                <c:pt idx="76" formatCode="0.000">
                  <c:v>52.06054708776348</c:v>
                </c:pt>
                <c:pt idx="77" formatCode="0.000">
                  <c:v>52.51453758750303</c:v>
                </c:pt>
                <c:pt idx="78" formatCode="0.000">
                  <c:v>52.96852808724257</c:v>
                </c:pt>
                <c:pt idx="79" formatCode="0.000">
                  <c:v>53.42251858698212</c:v>
                </c:pt>
                <c:pt idx="80" formatCode="0.000">
                  <c:v>53.87650908672167</c:v>
                </c:pt>
                <c:pt idx="81" formatCode="0.000">
                  <c:v>54.18552608109661</c:v>
                </c:pt>
                <c:pt idx="82" formatCode="0.000">
                  <c:v>54.49454307547155</c:v>
                </c:pt>
                <c:pt idx="83" formatCode="0.000">
                  <c:v>54.8035600698465</c:v>
                </c:pt>
                <c:pt idx="84" formatCode="0.000">
                  <c:v>55.11257706422144</c:v>
                </c:pt>
                <c:pt idx="85" formatCode="0.000">
                  <c:v>55.42159405859638</c:v>
                </c:pt>
                <c:pt idx="86" formatCode="0.000">
                  <c:v>55.73061105297132</c:v>
                </c:pt>
                <c:pt idx="87" formatCode="0.000">
                  <c:v>56.03962804734627</c:v>
                </c:pt>
                <c:pt idx="88" formatCode="0.000">
                  <c:v>56.34864504172121</c:v>
                </c:pt>
                <c:pt idx="89" formatCode="0.000">
                  <c:v>56.65766203609616</c:v>
                </c:pt>
                <c:pt idx="90" formatCode="0.000">
                  <c:v>56.9666790304711</c:v>
                </c:pt>
                <c:pt idx="91" formatCode="0.000">
                  <c:v>57.12311349551133</c:v>
                </c:pt>
                <c:pt idx="92" formatCode="0.000">
                  <c:v>57.27954796055157</c:v>
                </c:pt>
                <c:pt idx="93" formatCode="0.000">
                  <c:v>57.4359824255918</c:v>
                </c:pt>
                <c:pt idx="94" formatCode="0.000">
                  <c:v>57.59241689063204</c:v>
                </c:pt>
                <c:pt idx="95" formatCode="0.000">
                  <c:v>57.74885135567227</c:v>
                </c:pt>
                <c:pt idx="96" formatCode="0.000">
                  <c:v>57.90528582071251</c:v>
                </c:pt>
                <c:pt idx="97" formatCode="0.000">
                  <c:v>58.06172028575274</c:v>
                </c:pt>
                <c:pt idx="98" formatCode="0.000">
                  <c:v>58.21815475079298</c:v>
                </c:pt>
                <c:pt idx="99" formatCode="0.000">
                  <c:v>58.37458921583321</c:v>
                </c:pt>
                <c:pt idx="100" formatCode="0.000">
                  <c:v>58.53102368087345</c:v>
                </c:pt>
                <c:pt idx="101" formatCode="0.000">
                  <c:v>58.53102368087345</c:v>
                </c:pt>
                <c:pt idx="102" formatCode="0.000">
                  <c:v>58.53102368087345</c:v>
                </c:pt>
                <c:pt idx="103" formatCode="0.000">
                  <c:v>58.53102368087345</c:v>
                </c:pt>
                <c:pt idx="104" formatCode="0.000">
                  <c:v>58.53102368087345</c:v>
                </c:pt>
                <c:pt idx="105" formatCode="0.000">
                  <c:v>58.53102368087345</c:v>
                </c:pt>
                <c:pt idx="106" formatCode="0.000">
                  <c:v>58.53102368087345</c:v>
                </c:pt>
                <c:pt idx="107" formatCode="0.000">
                  <c:v>58.53102368087345</c:v>
                </c:pt>
                <c:pt idx="108" formatCode="0.000">
                  <c:v>58.53102368087345</c:v>
                </c:pt>
                <c:pt idx="109" formatCode="0.000">
                  <c:v>58.53102368087345</c:v>
                </c:pt>
              </c:numCache>
            </c:numRef>
          </c:xVal>
          <c:yVal>
            <c:numRef>
              <c:f>Models!$J$3:$J$113</c:f>
              <c:numCache>
                <c:formatCode>0.0000</c:formatCode>
                <c:ptCount val="111"/>
                <c:pt idx="0">
                  <c:v>0.0</c:v>
                </c:pt>
                <c:pt idx="1">
                  <c:v>0.0</c:v>
                </c:pt>
                <c:pt idx="2">
                  <c:v>0.0</c:v>
                </c:pt>
                <c:pt idx="3">
                  <c:v>0.0</c:v>
                </c:pt>
                <c:pt idx="4">
                  <c:v>0.0</c:v>
                </c:pt>
                <c:pt idx="5">
                  <c:v>0.0</c:v>
                </c:pt>
                <c:pt idx="6">
                  <c:v>0.0</c:v>
                </c:pt>
                <c:pt idx="7">
                  <c:v>0.0</c:v>
                </c:pt>
                <c:pt idx="8">
                  <c:v>0.0</c:v>
                </c:pt>
                <c:pt idx="9">
                  <c:v>0.0</c:v>
                </c:pt>
                <c:pt idx="10" formatCode="0.000">
                  <c:v>1.61556965722065E-14</c:v>
                </c:pt>
                <c:pt idx="11" formatCode="0.000">
                  <c:v>0.156434465040247</c:v>
                </c:pt>
                <c:pt idx="12" formatCode="0.000">
                  <c:v>0.312868930080477</c:v>
                </c:pt>
                <c:pt idx="13" formatCode="0.000">
                  <c:v>0.469303395120708</c:v>
                </c:pt>
                <c:pt idx="14" formatCode="0.000">
                  <c:v>0.625737860160939</c:v>
                </c:pt>
                <c:pt idx="15" formatCode="0.000">
                  <c:v>0.782172325201169</c:v>
                </c:pt>
                <c:pt idx="16" formatCode="0.000">
                  <c:v>0.9386067902414</c:v>
                </c:pt>
                <c:pt idx="17" formatCode="0.000">
                  <c:v>1.095041255281631</c:v>
                </c:pt>
                <c:pt idx="18" formatCode="0.000">
                  <c:v>1.251475720321861</c:v>
                </c:pt>
                <c:pt idx="19" formatCode="0.000">
                  <c:v>1.407910185362092</c:v>
                </c:pt>
                <c:pt idx="20" formatCode="0.000">
                  <c:v>1.564344650402323</c:v>
                </c:pt>
                <c:pt idx="21" formatCode="0.000">
                  <c:v>1.255327656027377</c:v>
                </c:pt>
                <c:pt idx="22" formatCode="0.000">
                  <c:v>0.946310661652432</c:v>
                </c:pt>
                <c:pt idx="23" formatCode="0.000">
                  <c:v>0.637293667277486</c:v>
                </c:pt>
                <c:pt idx="24" formatCode="0.000">
                  <c:v>0.328276672902541</c:v>
                </c:pt>
                <c:pt idx="25" formatCode="0.000">
                  <c:v>0.0192596785275956</c:v>
                </c:pt>
                <c:pt idx="26" formatCode="0.000">
                  <c:v>-0.28975731584735</c:v>
                </c:pt>
                <c:pt idx="27" formatCode="0.000">
                  <c:v>-0.598774310222295</c:v>
                </c:pt>
                <c:pt idx="28" formatCode="0.000">
                  <c:v>-0.907791304597241</c:v>
                </c:pt>
                <c:pt idx="29" formatCode="0.000">
                  <c:v>-1.216808298972186</c:v>
                </c:pt>
                <c:pt idx="30" formatCode="0.000">
                  <c:v>-1.525825293347132</c:v>
                </c:pt>
                <c:pt idx="31" formatCode="0.000">
                  <c:v>-1.071834793607584</c:v>
                </c:pt>
                <c:pt idx="32" formatCode="0.000">
                  <c:v>-0.617844293868036</c:v>
                </c:pt>
                <c:pt idx="33" formatCode="0.000">
                  <c:v>-0.163853794128488</c:v>
                </c:pt>
                <c:pt idx="34" formatCode="0.000">
                  <c:v>0.29013670561106</c:v>
                </c:pt>
                <c:pt idx="35" formatCode="0.000">
                  <c:v>0.744127205350607</c:v>
                </c:pt>
                <c:pt idx="36" formatCode="0.000">
                  <c:v>1.198117705090155</c:v>
                </c:pt>
                <c:pt idx="37" formatCode="0.000">
                  <c:v>1.652108204829703</c:v>
                </c:pt>
                <c:pt idx="38" formatCode="0.000">
                  <c:v>2.106098704569251</c:v>
                </c:pt>
                <c:pt idx="39" formatCode="0.000">
                  <c:v>2.560089204308798</c:v>
                </c:pt>
                <c:pt idx="40" formatCode="0.000">
                  <c:v>3.014079704048346</c:v>
                </c:pt>
                <c:pt idx="41" formatCode="0.000">
                  <c:v>2.426294451755875</c:v>
                </c:pt>
                <c:pt idx="42" formatCode="0.000">
                  <c:v>1.838509199463404</c:v>
                </c:pt>
                <c:pt idx="43" formatCode="0.000">
                  <c:v>1.250723947170933</c:v>
                </c:pt>
                <c:pt idx="44" formatCode="0.000">
                  <c:v>0.662938694878461</c:v>
                </c:pt>
                <c:pt idx="45" formatCode="0.000">
                  <c:v>0.0751534425859901</c:v>
                </c:pt>
                <c:pt idx="46" formatCode="0.000">
                  <c:v>-0.512631809706481</c:v>
                </c:pt>
                <c:pt idx="47" formatCode="0.000">
                  <c:v>-1.100417061998952</c:v>
                </c:pt>
                <c:pt idx="48" formatCode="0.000">
                  <c:v>-1.688202314291423</c:v>
                </c:pt>
                <c:pt idx="49" formatCode="0.000">
                  <c:v>-2.275987566583895</c:v>
                </c:pt>
                <c:pt idx="50" formatCode="0.000">
                  <c:v>-2.863772818876366</c:v>
                </c:pt>
                <c:pt idx="51" formatCode="0.000">
                  <c:v>-2.156666037689818</c:v>
                </c:pt>
                <c:pt idx="52" formatCode="0.000">
                  <c:v>-1.44955925650327</c:v>
                </c:pt>
                <c:pt idx="53" formatCode="0.000">
                  <c:v>-0.742452475316722</c:v>
                </c:pt>
                <c:pt idx="54" formatCode="0.000">
                  <c:v>-0.0353456941301735</c:v>
                </c:pt>
                <c:pt idx="55" formatCode="0.000">
                  <c:v>0.671761087056375</c:v>
                </c:pt>
                <c:pt idx="56" formatCode="0.000">
                  <c:v>1.378867868242923</c:v>
                </c:pt>
                <c:pt idx="57" formatCode="0.000">
                  <c:v>2.085974649429471</c:v>
                </c:pt>
                <c:pt idx="58" formatCode="0.000">
                  <c:v>2.79308143061602</c:v>
                </c:pt>
                <c:pt idx="59" formatCode="0.000">
                  <c:v>3.500188211802567</c:v>
                </c:pt>
                <c:pt idx="60" formatCode="0.000">
                  <c:v>4.207294992989115</c:v>
                </c:pt>
                <c:pt idx="61" formatCode="0.000">
                  <c:v>3.398277998614169</c:v>
                </c:pt>
                <c:pt idx="62" formatCode="0.000">
                  <c:v>2.589261004239223</c:v>
                </c:pt>
                <c:pt idx="63" formatCode="0.000">
                  <c:v>1.780244009864277</c:v>
                </c:pt>
                <c:pt idx="64" formatCode="0.000">
                  <c:v>0.971227015489331</c:v>
                </c:pt>
                <c:pt idx="65" formatCode="0.000">
                  <c:v>0.162210021114385</c:v>
                </c:pt>
                <c:pt idx="66" formatCode="0.000">
                  <c:v>-0.646806973260561</c:v>
                </c:pt>
                <c:pt idx="67" formatCode="0.000">
                  <c:v>-1.455823967635507</c:v>
                </c:pt>
                <c:pt idx="68" formatCode="0.000">
                  <c:v>-2.264840962010453</c:v>
                </c:pt>
                <c:pt idx="69" formatCode="0.000">
                  <c:v>-3.0738579563854</c:v>
                </c:pt>
                <c:pt idx="70" formatCode="0.000">
                  <c:v>-3.882874950760346</c:v>
                </c:pt>
                <c:pt idx="71" formatCode="0.000">
                  <c:v>-2.991868426571978</c:v>
                </c:pt>
                <c:pt idx="72" formatCode="0.000">
                  <c:v>-2.10086190238361</c:v>
                </c:pt>
                <c:pt idx="73" formatCode="0.000">
                  <c:v>-1.209855378195242</c:v>
                </c:pt>
                <c:pt idx="74" formatCode="0.000">
                  <c:v>-0.318848854006874</c:v>
                </c:pt>
                <c:pt idx="75" formatCode="0.000">
                  <c:v>0.572157670181494</c:v>
                </c:pt>
                <c:pt idx="76" formatCode="0.000">
                  <c:v>1.463164194369862</c:v>
                </c:pt>
                <c:pt idx="77" formatCode="0.000">
                  <c:v>2.354170718558231</c:v>
                </c:pt>
                <c:pt idx="78" formatCode="0.000">
                  <c:v>3.245177242746598</c:v>
                </c:pt>
                <c:pt idx="79" formatCode="0.000">
                  <c:v>4.136183766934967</c:v>
                </c:pt>
                <c:pt idx="80" formatCode="0.000">
                  <c:v>5.027190291123335</c:v>
                </c:pt>
                <c:pt idx="81" formatCode="0.000">
                  <c:v>4.076133774828182</c:v>
                </c:pt>
                <c:pt idx="82" formatCode="0.000">
                  <c:v>3.12507725853303</c:v>
                </c:pt>
                <c:pt idx="83" formatCode="0.000">
                  <c:v>2.174020742237876</c:v>
                </c:pt>
                <c:pt idx="84" formatCode="0.000">
                  <c:v>1.222964225942724</c:v>
                </c:pt>
                <c:pt idx="85" formatCode="0.000">
                  <c:v>0.271907709647571</c:v>
                </c:pt>
                <c:pt idx="86" formatCode="0.000">
                  <c:v>-0.679148806647581</c:v>
                </c:pt>
                <c:pt idx="87" formatCode="0.000">
                  <c:v>-1.630205322942734</c:v>
                </c:pt>
                <c:pt idx="88" formatCode="0.000">
                  <c:v>-2.581261839237887</c:v>
                </c:pt>
                <c:pt idx="89" formatCode="0.000">
                  <c:v>-3.53231835553304</c:v>
                </c:pt>
                <c:pt idx="90" formatCode="0.000">
                  <c:v>-4.483374871828192</c:v>
                </c:pt>
                <c:pt idx="91" formatCode="0.000">
                  <c:v>-3.495686531233054</c:v>
                </c:pt>
                <c:pt idx="92" formatCode="0.000">
                  <c:v>-2.507998190637916</c:v>
                </c:pt>
                <c:pt idx="93" formatCode="0.000">
                  <c:v>-1.520309850042779</c:v>
                </c:pt>
                <c:pt idx="94" formatCode="0.000">
                  <c:v>-0.532621509447641</c:v>
                </c:pt>
                <c:pt idx="95" formatCode="0.000">
                  <c:v>0.455066831147497</c:v>
                </c:pt>
                <c:pt idx="96" formatCode="0.000">
                  <c:v>1.442755171742635</c:v>
                </c:pt>
                <c:pt idx="97" formatCode="0.000">
                  <c:v>2.430443512337773</c:v>
                </c:pt>
                <c:pt idx="98" formatCode="0.000">
                  <c:v>3.41813185293291</c:v>
                </c:pt>
                <c:pt idx="99" formatCode="0.000">
                  <c:v>4.405820193528048</c:v>
                </c:pt>
                <c:pt idx="100" formatCode="0.000">
                  <c:v>5.393508534123186</c:v>
                </c:pt>
                <c:pt idx="101" formatCode="0.000">
                  <c:v>4.393508534123186</c:v>
                </c:pt>
                <c:pt idx="102" formatCode="0.000">
                  <c:v>3.393508534123186</c:v>
                </c:pt>
                <c:pt idx="103" formatCode="0.000">
                  <c:v>2.393508534123186</c:v>
                </c:pt>
                <c:pt idx="104" formatCode="0.000">
                  <c:v>1.393508534123186</c:v>
                </c:pt>
                <c:pt idx="105" formatCode="0.000">
                  <c:v>0.393508534123186</c:v>
                </c:pt>
                <c:pt idx="106" formatCode="0.000">
                  <c:v>-0.606491465876814</c:v>
                </c:pt>
                <c:pt idx="107" formatCode="0.000">
                  <c:v>-1.606491465876814</c:v>
                </c:pt>
                <c:pt idx="108" formatCode="0.000">
                  <c:v>-2.606491465876814</c:v>
                </c:pt>
                <c:pt idx="109" formatCode="0.000">
                  <c:v>-3.606491465876814</c:v>
                </c:pt>
              </c:numCache>
            </c:numRef>
          </c:yVal>
          <c:smooth val="0"/>
        </c:ser>
        <c:dLbls>
          <c:showLegendKey val="0"/>
          <c:showVal val="0"/>
          <c:showCatName val="0"/>
          <c:showSerName val="0"/>
          <c:showPercent val="0"/>
          <c:showBubbleSize val="0"/>
        </c:dLbls>
        <c:axId val="-2089005816"/>
        <c:axId val="-2097005016"/>
      </c:scatterChart>
      <c:valAx>
        <c:axId val="-2089005816"/>
        <c:scaling>
          <c:orientation val="minMax"/>
          <c:max val="60.0"/>
        </c:scaling>
        <c:delete val="0"/>
        <c:axPos val="b"/>
        <c:numFmt formatCode="0.0000" sourceLinked="1"/>
        <c:majorTickMark val="out"/>
        <c:minorTickMark val="none"/>
        <c:tickLblPos val="nextTo"/>
        <c:crossAx val="-2097005016"/>
        <c:crosses val="autoZero"/>
        <c:crossBetween val="midCat"/>
      </c:valAx>
      <c:valAx>
        <c:axId val="-2097005016"/>
        <c:scaling>
          <c:orientation val="minMax"/>
        </c:scaling>
        <c:delete val="0"/>
        <c:axPos val="l"/>
        <c:majorGridlines/>
        <c:numFmt formatCode="0.0000" sourceLinked="1"/>
        <c:majorTickMark val="out"/>
        <c:minorTickMark val="none"/>
        <c:tickLblPos val="nextTo"/>
        <c:crossAx val="-2089005816"/>
        <c:crosses val="autoZero"/>
        <c:crossBetween val="midCat"/>
      </c:valAx>
    </c:plotArea>
    <c:plotVisOnly val="1"/>
    <c:dispBlanksAs val="gap"/>
    <c:showDLblsOverMax val="0"/>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lineChart>
        <c:grouping val="standard"/>
        <c:varyColors val="0"/>
        <c:ser>
          <c:idx val="0"/>
          <c:order val="0"/>
          <c:val>
            <c:numRef>
              <c:f>Models!$M$14:$M$112</c:f>
              <c:numCache>
                <c:formatCode>General</c:formatCode>
                <c:ptCount val="99"/>
                <c:pt idx="0">
                  <c:v>0.216666666666667</c:v>
                </c:pt>
                <c:pt idx="1">
                  <c:v>0.432972222222223</c:v>
                </c:pt>
                <c:pt idx="2">
                  <c:v>0.648917268518519</c:v>
                </c:pt>
                <c:pt idx="3">
                  <c:v>0.817557961959877</c:v>
                </c:pt>
                <c:pt idx="4">
                  <c:v>0.939051383875129</c:v>
                </c:pt>
                <c:pt idx="5">
                  <c:v>1.013554223389659</c:v>
                </c:pt>
                <c:pt idx="6">
                  <c:v>1.051394074592702</c:v>
                </c:pt>
                <c:pt idx="7">
                  <c:v>1.06284728462877</c:v>
                </c:pt>
                <c:pt idx="8">
                  <c:v>1.05813912408663</c:v>
                </c:pt>
                <c:pt idx="9">
                  <c:v>1.045240176051399</c:v>
                </c:pt>
                <c:pt idx="10">
                  <c:v>1.011062187443611</c:v>
                </c:pt>
                <c:pt idx="11">
                  <c:v>0.988125234155542</c:v>
                </c:pt>
                <c:pt idx="12">
                  <c:v>0.978736102082089</c:v>
                </c:pt>
                <c:pt idx="13">
                  <c:v>0.979836504026562</c:v>
                </c:pt>
                <c:pt idx="14">
                  <c:v>0.985523336742611</c:v>
                </c:pt>
                <c:pt idx="15">
                  <c:v>0.991170762622423</c:v>
                </c:pt>
                <c:pt idx="16">
                  <c:v>0.994969591954885</c:v>
                </c:pt>
                <c:pt idx="17">
                  <c:v>0.996668471776992</c:v>
                </c:pt>
                <c:pt idx="18">
                  <c:v>0.996852195606881</c:v>
                </c:pt>
                <c:pt idx="19">
                  <c:v>0.996193270594746</c:v>
                </c:pt>
                <c:pt idx="20">
                  <c:v>0.941400978599482</c:v>
                </c:pt>
                <c:pt idx="21">
                  <c:v>0.91625941476856</c:v>
                </c:pt>
                <c:pt idx="22">
                  <c:v>0.922496757314945</c:v>
                </c:pt>
                <c:pt idx="23">
                  <c:v>0.948673817385339</c:v>
                </c:pt>
                <c:pt idx="24">
                  <c:v>0.97807680841158</c:v>
                </c:pt>
                <c:pt idx="25">
                  <c:v>0.999992912896445</c:v>
                </c:pt>
                <c:pt idx="26">
                  <c:v>1.012042394982142</c:v>
                </c:pt>
                <c:pt idx="27">
                  <c:v>1.015631487766691</c:v>
                </c:pt>
                <c:pt idx="28">
                  <c:v>1.013794808101628</c:v>
                </c:pt>
                <c:pt idx="29">
                  <c:v>1.009299106406386</c:v>
                </c:pt>
                <c:pt idx="30">
                  <c:v>0.900893995661405</c:v>
                </c:pt>
                <c:pt idx="31">
                  <c:v>0.847538290040615</c:v>
                </c:pt>
                <c:pt idx="32">
                  <c:v>0.858051084442537</c:v>
                </c:pt>
                <c:pt idx="33">
                  <c:v>0.908959537568816</c:v>
                </c:pt>
                <c:pt idx="34">
                  <c:v>0.965161299800701</c:v>
                </c:pt>
                <c:pt idx="35">
                  <c:v>1.006218375940481</c:v>
                </c:pt>
                <c:pt idx="36">
                  <c:v>1.028528637049383</c:v>
                </c:pt>
                <c:pt idx="37">
                  <c:v>1.035183401059655</c:v>
                </c:pt>
                <c:pt idx="38">
                  <c:v>1.031879744019248</c:v>
                </c:pt>
                <c:pt idx="39">
                  <c:v>1.023671980886518</c:v>
                </c:pt>
                <c:pt idx="40">
                  <c:v>0.850064391600111</c:v>
                </c:pt>
                <c:pt idx="41">
                  <c:v>0.758346127729304</c:v>
                </c:pt>
                <c:pt idx="42">
                  <c:v>0.775360372079784</c:v>
                </c:pt>
                <c:pt idx="43">
                  <c:v>0.860126707287256</c:v>
                </c:pt>
                <c:pt idx="44">
                  <c:v>0.95010346639918</c:v>
                </c:pt>
                <c:pt idx="45">
                  <c:v>1.013873436770158</c:v>
                </c:pt>
                <c:pt idx="46">
                  <c:v>1.047927092924687</c:v>
                </c:pt>
                <c:pt idx="47">
                  <c:v>1.057983790157244</c:v>
                </c:pt>
                <c:pt idx="48">
                  <c:v>1.052938621660491</c:v>
                </c:pt>
                <c:pt idx="49">
                  <c:v>1.040434680335994</c:v>
                </c:pt>
                <c:pt idx="50">
                  <c:v>0.794427730275203</c:v>
                </c:pt>
                <c:pt idx="51">
                  <c:v>0.652205102473452</c:v>
                </c:pt>
                <c:pt idx="52">
                  <c:v>0.677794864445995</c:v>
                </c:pt>
                <c:pt idx="53">
                  <c:v>0.805599903170421</c:v>
                </c:pt>
                <c:pt idx="54">
                  <c:v>0.933993291866122</c:v>
                </c:pt>
                <c:pt idx="55">
                  <c:v>1.0218566256198</c:v>
                </c:pt>
                <c:pt idx="56">
                  <c:v>1.067949627694811</c:v>
                </c:pt>
                <c:pt idx="57">
                  <c:v>1.08144784039811</c:v>
                </c:pt>
                <c:pt idx="58">
                  <c:v>1.074643582709002</c:v>
                </c:pt>
                <c:pt idx="59">
                  <c:v>1.057778406311218</c:v>
                </c:pt>
                <c:pt idx="60">
                  <c:v>0.738909999663471</c:v>
                </c:pt>
                <c:pt idx="61">
                  <c:v>0.532729083493357</c:v>
                </c:pt>
                <c:pt idx="62">
                  <c:v>0.569924373088284</c:v>
                </c:pt>
                <c:pt idx="63">
                  <c:v>0.750103008670736</c:v>
                </c:pt>
                <c:pt idx="64">
                  <c:v>0.918416646116911</c:v>
                </c:pt>
                <c:pt idx="65">
                  <c:v>1.029405870249852</c:v>
                </c:pt>
                <c:pt idx="66">
                  <c:v>1.086668701380111</c:v>
                </c:pt>
                <c:pt idx="67">
                  <c:v>1.103317810209226</c:v>
                </c:pt>
                <c:pt idx="68">
                  <c:v>1.094899523602069</c:v>
                </c:pt>
                <c:pt idx="69">
                  <c:v>1.074020742318089</c:v>
                </c:pt>
                <c:pt idx="70">
                  <c:v>0.689609688664101</c:v>
                </c:pt>
                <c:pt idx="71">
                  <c:v>0.405255581982507</c:v>
                </c:pt>
                <c:pt idx="72">
                  <c:v>0.458889984663381</c:v>
                </c:pt>
                <c:pt idx="73">
                  <c:v>0.699468843950071</c:v>
                </c:pt>
                <c:pt idx="74">
                  <c:v>0.904961789341599</c:v>
                </c:pt>
                <c:pt idx="75">
                  <c:v>1.035798356263513</c:v>
                </c:pt>
                <c:pt idx="76">
                  <c:v>1.102360807625937</c:v>
                </c:pt>
                <c:pt idx="77">
                  <c:v>1.121603380203209</c:v>
                </c:pt>
                <c:pt idx="78">
                  <c:v>1.111852530956278</c:v>
                </c:pt>
                <c:pt idx="79">
                  <c:v>1.087653922696653</c:v>
                </c:pt>
                <c:pt idx="80">
                  <c:v>0.653245683399721</c:v>
                </c:pt>
                <c:pt idx="81">
                  <c:v>0.279948613958337</c:v>
                </c:pt>
                <c:pt idx="82">
                  <c:v>0.357612499819154</c:v>
                </c:pt>
                <c:pt idx="83">
                  <c:v>0.660289666336042</c:v>
                </c:pt>
                <c:pt idx="84">
                  <c:v>0.895067130651507</c:v>
                </c:pt>
                <c:pt idx="85">
                  <c:v>1.040434579189863</c:v>
                </c:pt>
                <c:pt idx="86">
                  <c:v>1.113645110896597</c:v>
                </c:pt>
                <c:pt idx="87">
                  <c:v>1.134724141956357</c:v>
                </c:pt>
                <c:pt idx="88">
                  <c:v>1.124024033839747</c:v>
                </c:pt>
                <c:pt idx="89">
                  <c:v>1.09746156066818</c:v>
                </c:pt>
                <c:pt idx="90">
                  <c:v>0.635824785540884</c:v>
                </c:pt>
                <c:pt idx="91">
                  <c:v>0.186070811135589</c:v>
                </c:pt>
                <c:pt idx="92">
                  <c:v>0.291253202930735</c:v>
                </c:pt>
                <c:pt idx="93">
                  <c:v>0.638785339267151</c:v>
                </c:pt>
                <c:pt idx="94">
                  <c:v>0.889831753531949</c:v>
                </c:pt>
                <c:pt idx="95">
                  <c:v>1.042886298571767</c:v>
                </c:pt>
                <c:pt idx="96">
                  <c:v>1.119562121748732</c:v>
                </c:pt>
                <c:pt idx="97">
                  <c:v>1.14158945327556</c:v>
                </c:pt>
                <c:pt idx="98">
                  <c:v>1.130390643700919</c:v>
                </c:pt>
              </c:numCache>
            </c:numRef>
          </c:val>
          <c:smooth val="0"/>
        </c:ser>
        <c:dLbls>
          <c:showLegendKey val="0"/>
          <c:showVal val="0"/>
          <c:showCatName val="0"/>
          <c:showSerName val="0"/>
          <c:showPercent val="0"/>
          <c:showBubbleSize val="0"/>
        </c:dLbls>
        <c:marker val="1"/>
        <c:smooth val="0"/>
        <c:axId val="2142389832"/>
        <c:axId val="-2044139368"/>
      </c:lineChart>
      <c:catAx>
        <c:axId val="2142389832"/>
        <c:scaling>
          <c:orientation val="minMax"/>
        </c:scaling>
        <c:delete val="0"/>
        <c:axPos val="b"/>
        <c:majorTickMark val="out"/>
        <c:minorTickMark val="none"/>
        <c:tickLblPos val="nextTo"/>
        <c:crossAx val="-2044139368"/>
        <c:crosses val="autoZero"/>
        <c:auto val="1"/>
        <c:lblAlgn val="ctr"/>
        <c:lblOffset val="100"/>
        <c:noMultiLvlLbl val="0"/>
      </c:catAx>
      <c:valAx>
        <c:axId val="-2044139368"/>
        <c:scaling>
          <c:orientation val="minMax"/>
        </c:scaling>
        <c:delete val="0"/>
        <c:axPos val="l"/>
        <c:majorGridlines/>
        <c:numFmt formatCode="General" sourceLinked="1"/>
        <c:majorTickMark val="out"/>
        <c:minorTickMark val="none"/>
        <c:tickLblPos val="nextTo"/>
        <c:crossAx val="2142389832"/>
        <c:crosses val="autoZero"/>
        <c:crossBetween val="between"/>
      </c:valAx>
    </c:plotArea>
    <c:plotVisOnly val="1"/>
    <c:dispBlanksAs val="gap"/>
    <c:showDLblsOverMax val="0"/>
  </c:chart>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Y reference</a:t>
            </a:r>
          </a:p>
        </c:rich>
      </c:tx>
      <c:layout/>
      <c:overlay val="0"/>
    </c:title>
    <c:autoTitleDeleted val="0"/>
    <c:plotArea>
      <c:layout/>
      <c:scatterChart>
        <c:scatterStyle val="lineMarker"/>
        <c:varyColors val="0"/>
        <c:ser>
          <c:idx val="0"/>
          <c:order val="0"/>
          <c:tx>
            <c:strRef>
              <c:f>'Demo graph data'!$C$1</c:f>
              <c:strCache>
                <c:ptCount val="1"/>
                <c:pt idx="0">
                  <c:v>Y ref</c:v>
                </c:pt>
              </c:strCache>
            </c:strRef>
          </c:tx>
          <c:xVal>
            <c:numRef>
              <c:f>'Demo graph data'!$B$2:$B$113</c:f>
              <c:numCache>
                <c:formatCode>0.0</c:formatCode>
                <c:ptCount val="112"/>
                <c:pt idx="0">
                  <c:v>0.0</c:v>
                </c:pt>
                <c:pt idx="1">
                  <c:v>0.987688340595138</c:v>
                </c:pt>
                <c:pt idx="2">
                  <c:v>1.975376681190276</c:v>
                </c:pt>
                <c:pt idx="3">
                  <c:v>2.963065021785415</c:v>
                </c:pt>
                <c:pt idx="4">
                  <c:v>3.950753362380553</c:v>
                </c:pt>
                <c:pt idx="5">
                  <c:v>4.93844170297569</c:v>
                </c:pt>
                <c:pt idx="6">
                  <c:v>5.92613004357083</c:v>
                </c:pt>
                <c:pt idx="7">
                  <c:v>6.913818384165967</c:v>
                </c:pt>
                <c:pt idx="8">
                  <c:v>7.901506724761105</c:v>
                </c:pt>
                <c:pt idx="9">
                  <c:v>8.889195065356243</c:v>
                </c:pt>
                <c:pt idx="10">
                  <c:v>9.876883405951382</c:v>
                </c:pt>
                <c:pt idx="11">
                  <c:v>10.82793992224654</c:v>
                </c:pt>
                <c:pt idx="12">
                  <c:v>11.77899643854169</c:v>
                </c:pt>
                <c:pt idx="13">
                  <c:v>12.73005295483684</c:v>
                </c:pt>
                <c:pt idx="14">
                  <c:v>13.681109471132</c:v>
                </c:pt>
                <c:pt idx="15">
                  <c:v>14.63216598742715</c:v>
                </c:pt>
                <c:pt idx="16">
                  <c:v>15.5832225037223</c:v>
                </c:pt>
                <c:pt idx="17">
                  <c:v>16.53427902001746</c:v>
                </c:pt>
                <c:pt idx="18">
                  <c:v>17.48533553631261</c:v>
                </c:pt>
                <c:pt idx="19">
                  <c:v>18.43639205260776</c:v>
                </c:pt>
                <c:pt idx="20">
                  <c:v>19.38744856890292</c:v>
                </c:pt>
                <c:pt idx="21">
                  <c:v>20.27845509309129</c:v>
                </c:pt>
                <c:pt idx="22">
                  <c:v>21.16946161727965</c:v>
                </c:pt>
                <c:pt idx="23">
                  <c:v>22.06046814146802</c:v>
                </c:pt>
                <c:pt idx="24">
                  <c:v>22.9514746656564</c:v>
                </c:pt>
                <c:pt idx="25">
                  <c:v>23.84248118984476</c:v>
                </c:pt>
                <c:pt idx="26">
                  <c:v>24.73348771403313</c:v>
                </c:pt>
                <c:pt idx="27">
                  <c:v>25.6244942382215</c:v>
                </c:pt>
                <c:pt idx="28">
                  <c:v>26.51550076240987</c:v>
                </c:pt>
                <c:pt idx="29">
                  <c:v>27.40650728659824</c:v>
                </c:pt>
                <c:pt idx="30">
                  <c:v>28.29751381078661</c:v>
                </c:pt>
                <c:pt idx="31">
                  <c:v>29.10653080516155</c:v>
                </c:pt>
                <c:pt idx="32">
                  <c:v>29.9155477995365</c:v>
                </c:pt>
                <c:pt idx="33">
                  <c:v>30.72456479391144</c:v>
                </c:pt>
                <c:pt idx="34">
                  <c:v>31.53358178828638</c:v>
                </c:pt>
                <c:pt idx="35">
                  <c:v>32.34259878266133</c:v>
                </c:pt>
                <c:pt idx="36">
                  <c:v>33.15161577703627</c:v>
                </c:pt>
                <c:pt idx="37">
                  <c:v>33.96063277141121</c:v>
                </c:pt>
                <c:pt idx="38">
                  <c:v>34.76964976578616</c:v>
                </c:pt>
                <c:pt idx="39">
                  <c:v>35.5786667601611</c:v>
                </c:pt>
                <c:pt idx="40">
                  <c:v>36.38768375453604</c:v>
                </c:pt>
                <c:pt idx="41">
                  <c:v>37.09479053572259</c:v>
                </c:pt>
                <c:pt idx="42">
                  <c:v>37.80189731690913</c:v>
                </c:pt>
                <c:pt idx="43">
                  <c:v>38.50900409809568</c:v>
                </c:pt>
                <c:pt idx="44">
                  <c:v>39.21611087928223</c:v>
                </c:pt>
                <c:pt idx="45">
                  <c:v>39.92321766046877</c:v>
                </c:pt>
                <c:pt idx="46">
                  <c:v>40.63032444165532</c:v>
                </c:pt>
                <c:pt idx="47">
                  <c:v>41.33743122284186</c:v>
                </c:pt>
                <c:pt idx="48">
                  <c:v>42.04453800402841</c:v>
                </c:pt>
                <c:pt idx="49">
                  <c:v>42.75164478521496</c:v>
                </c:pt>
                <c:pt idx="50">
                  <c:v>43.4587515664015</c:v>
                </c:pt>
                <c:pt idx="51">
                  <c:v>44.04653681869397</c:v>
                </c:pt>
                <c:pt idx="52">
                  <c:v>44.63432207098644</c:v>
                </c:pt>
                <c:pt idx="53">
                  <c:v>45.2221073232789</c:v>
                </c:pt>
                <c:pt idx="54">
                  <c:v>45.80989257557138</c:v>
                </c:pt>
                <c:pt idx="55">
                  <c:v>46.39767782786385</c:v>
                </c:pt>
                <c:pt idx="56">
                  <c:v>46.98546308015632</c:v>
                </c:pt>
                <c:pt idx="57">
                  <c:v>47.5732483324488</c:v>
                </c:pt>
                <c:pt idx="58">
                  <c:v>48.16103358474126</c:v>
                </c:pt>
                <c:pt idx="59">
                  <c:v>48.74881883703373</c:v>
                </c:pt>
                <c:pt idx="60">
                  <c:v>49.3366040893262</c:v>
                </c:pt>
                <c:pt idx="61">
                  <c:v>49.79059458906574</c:v>
                </c:pt>
                <c:pt idx="62">
                  <c:v>50.2445850888053</c:v>
                </c:pt>
                <c:pt idx="63">
                  <c:v>50.69857558854484</c:v>
                </c:pt>
                <c:pt idx="64">
                  <c:v>51.15256608828439</c:v>
                </c:pt>
                <c:pt idx="65">
                  <c:v>51.60655658802393</c:v>
                </c:pt>
                <c:pt idx="66">
                  <c:v>52.06054708776348</c:v>
                </c:pt>
                <c:pt idx="67">
                  <c:v>52.51453758750303</c:v>
                </c:pt>
                <c:pt idx="68">
                  <c:v>52.96852808724257</c:v>
                </c:pt>
                <c:pt idx="69">
                  <c:v>53.42251858698212</c:v>
                </c:pt>
                <c:pt idx="70">
                  <c:v>53.87650908672167</c:v>
                </c:pt>
                <c:pt idx="71">
                  <c:v>54.18552608109661</c:v>
                </c:pt>
                <c:pt idx="72">
                  <c:v>54.49454307547155</c:v>
                </c:pt>
                <c:pt idx="73">
                  <c:v>54.8035600698465</c:v>
                </c:pt>
                <c:pt idx="74">
                  <c:v>55.11257706422144</c:v>
                </c:pt>
                <c:pt idx="75">
                  <c:v>55.42159405859638</c:v>
                </c:pt>
                <c:pt idx="76">
                  <c:v>55.73061105297132</c:v>
                </c:pt>
                <c:pt idx="77">
                  <c:v>56.03962804734627</c:v>
                </c:pt>
                <c:pt idx="78">
                  <c:v>56.34864504172121</c:v>
                </c:pt>
                <c:pt idx="79">
                  <c:v>56.65766203609616</c:v>
                </c:pt>
                <c:pt idx="80">
                  <c:v>56.9666790304711</c:v>
                </c:pt>
                <c:pt idx="81">
                  <c:v>57.12311349551133</c:v>
                </c:pt>
                <c:pt idx="82">
                  <c:v>57.27954796055157</c:v>
                </c:pt>
                <c:pt idx="83">
                  <c:v>57.4359824255918</c:v>
                </c:pt>
                <c:pt idx="84">
                  <c:v>57.59241689063204</c:v>
                </c:pt>
                <c:pt idx="85">
                  <c:v>57.74885135567227</c:v>
                </c:pt>
                <c:pt idx="86">
                  <c:v>57.90528582071251</c:v>
                </c:pt>
                <c:pt idx="87">
                  <c:v>58.06172028575274</c:v>
                </c:pt>
                <c:pt idx="88">
                  <c:v>58.21815475079298</c:v>
                </c:pt>
                <c:pt idx="89">
                  <c:v>58.37458921583321</c:v>
                </c:pt>
                <c:pt idx="90">
                  <c:v>58.53102368087345</c:v>
                </c:pt>
                <c:pt idx="91">
                  <c:v>58.53102368087345</c:v>
                </c:pt>
                <c:pt idx="92">
                  <c:v>58.53102368087345</c:v>
                </c:pt>
                <c:pt idx="93">
                  <c:v>58.53102368087345</c:v>
                </c:pt>
                <c:pt idx="94">
                  <c:v>58.53102368087345</c:v>
                </c:pt>
                <c:pt idx="95">
                  <c:v>58.53102368087345</c:v>
                </c:pt>
                <c:pt idx="96">
                  <c:v>58.53102368087345</c:v>
                </c:pt>
                <c:pt idx="97">
                  <c:v>58.53102368087345</c:v>
                </c:pt>
                <c:pt idx="98">
                  <c:v>58.53102368087345</c:v>
                </c:pt>
                <c:pt idx="99">
                  <c:v>58.53102368087345</c:v>
                </c:pt>
              </c:numCache>
            </c:numRef>
          </c:xVal>
          <c:yVal>
            <c:numRef>
              <c:f>'Demo graph data'!$C$2:$C$113</c:f>
              <c:numCache>
                <c:formatCode>0.0</c:formatCode>
                <c:ptCount val="112"/>
                <c:pt idx="0">
                  <c:v>1.61556965722065E-14</c:v>
                </c:pt>
                <c:pt idx="1">
                  <c:v>0.156434465040247</c:v>
                </c:pt>
                <c:pt idx="2">
                  <c:v>0.312868930080477</c:v>
                </c:pt>
                <c:pt idx="3">
                  <c:v>0.469303395120708</c:v>
                </c:pt>
                <c:pt idx="4">
                  <c:v>0.625737860160939</c:v>
                </c:pt>
                <c:pt idx="5">
                  <c:v>0.782172325201169</c:v>
                </c:pt>
                <c:pt idx="6">
                  <c:v>0.9386067902414</c:v>
                </c:pt>
                <c:pt idx="7">
                  <c:v>1.095041255281631</c:v>
                </c:pt>
                <c:pt idx="8">
                  <c:v>1.251475720321861</c:v>
                </c:pt>
                <c:pt idx="9">
                  <c:v>1.407910185362092</c:v>
                </c:pt>
                <c:pt idx="10">
                  <c:v>1.564344650402323</c:v>
                </c:pt>
                <c:pt idx="11">
                  <c:v>1.255327656027377</c:v>
                </c:pt>
                <c:pt idx="12">
                  <c:v>0.946310661652432</c:v>
                </c:pt>
                <c:pt idx="13">
                  <c:v>0.637293667277486</c:v>
                </c:pt>
                <c:pt idx="14">
                  <c:v>0.328276672902541</c:v>
                </c:pt>
                <c:pt idx="15">
                  <c:v>0.0192596785275956</c:v>
                </c:pt>
                <c:pt idx="16">
                  <c:v>-0.28975731584735</c:v>
                </c:pt>
                <c:pt idx="17">
                  <c:v>-0.598774310222295</c:v>
                </c:pt>
                <c:pt idx="18">
                  <c:v>-0.907791304597241</c:v>
                </c:pt>
                <c:pt idx="19">
                  <c:v>-1.216808298972186</c:v>
                </c:pt>
                <c:pt idx="20">
                  <c:v>-1.525825293347132</c:v>
                </c:pt>
                <c:pt idx="21">
                  <c:v>-1.071834793607584</c:v>
                </c:pt>
                <c:pt idx="22">
                  <c:v>-0.617844293868036</c:v>
                </c:pt>
                <c:pt idx="23">
                  <c:v>-0.163853794128488</c:v>
                </c:pt>
                <c:pt idx="24">
                  <c:v>0.29013670561106</c:v>
                </c:pt>
                <c:pt idx="25">
                  <c:v>0.744127205350607</c:v>
                </c:pt>
                <c:pt idx="26">
                  <c:v>1.198117705090155</c:v>
                </c:pt>
                <c:pt idx="27">
                  <c:v>1.652108204829703</c:v>
                </c:pt>
                <c:pt idx="28">
                  <c:v>2.106098704569251</c:v>
                </c:pt>
                <c:pt idx="29">
                  <c:v>2.560089204308798</c:v>
                </c:pt>
                <c:pt idx="30">
                  <c:v>3.014079704048346</c:v>
                </c:pt>
                <c:pt idx="31">
                  <c:v>2.426294451755875</c:v>
                </c:pt>
                <c:pt idx="32">
                  <c:v>1.838509199463404</c:v>
                </c:pt>
                <c:pt idx="33">
                  <c:v>1.250723947170933</c:v>
                </c:pt>
                <c:pt idx="34">
                  <c:v>0.662938694878461</c:v>
                </c:pt>
                <c:pt idx="35">
                  <c:v>0.0751534425859901</c:v>
                </c:pt>
                <c:pt idx="36">
                  <c:v>-0.512631809706481</c:v>
                </c:pt>
                <c:pt idx="37">
                  <c:v>-1.100417061998952</c:v>
                </c:pt>
                <c:pt idx="38">
                  <c:v>-1.688202314291423</c:v>
                </c:pt>
                <c:pt idx="39">
                  <c:v>-2.275987566583895</c:v>
                </c:pt>
                <c:pt idx="40">
                  <c:v>-2.863772818876366</c:v>
                </c:pt>
                <c:pt idx="41">
                  <c:v>-2.156666037689818</c:v>
                </c:pt>
                <c:pt idx="42">
                  <c:v>-1.44955925650327</c:v>
                </c:pt>
                <c:pt idx="43">
                  <c:v>-0.742452475316722</c:v>
                </c:pt>
                <c:pt idx="44">
                  <c:v>-0.0353456941301735</c:v>
                </c:pt>
                <c:pt idx="45">
                  <c:v>0.671761087056375</c:v>
                </c:pt>
                <c:pt idx="46">
                  <c:v>1.378867868242923</c:v>
                </c:pt>
                <c:pt idx="47">
                  <c:v>2.085974649429471</c:v>
                </c:pt>
                <c:pt idx="48">
                  <c:v>2.79308143061602</c:v>
                </c:pt>
                <c:pt idx="49">
                  <c:v>3.500188211802567</c:v>
                </c:pt>
                <c:pt idx="50">
                  <c:v>4.207294992989115</c:v>
                </c:pt>
                <c:pt idx="51">
                  <c:v>3.398277998614169</c:v>
                </c:pt>
                <c:pt idx="52">
                  <c:v>2.589261004239223</c:v>
                </c:pt>
                <c:pt idx="53">
                  <c:v>1.780244009864277</c:v>
                </c:pt>
                <c:pt idx="54">
                  <c:v>0.971227015489331</c:v>
                </c:pt>
                <c:pt idx="55">
                  <c:v>0.162210021114385</c:v>
                </c:pt>
                <c:pt idx="56">
                  <c:v>-0.646806973260561</c:v>
                </c:pt>
                <c:pt idx="57">
                  <c:v>-1.455823967635507</c:v>
                </c:pt>
                <c:pt idx="58">
                  <c:v>-2.264840962010453</c:v>
                </c:pt>
                <c:pt idx="59">
                  <c:v>-3.0738579563854</c:v>
                </c:pt>
                <c:pt idx="60">
                  <c:v>-3.882874950760346</c:v>
                </c:pt>
                <c:pt idx="61">
                  <c:v>-2.991868426571978</c:v>
                </c:pt>
                <c:pt idx="62">
                  <c:v>-2.10086190238361</c:v>
                </c:pt>
                <c:pt idx="63">
                  <c:v>-1.209855378195242</c:v>
                </c:pt>
                <c:pt idx="64">
                  <c:v>-0.318848854006874</c:v>
                </c:pt>
                <c:pt idx="65">
                  <c:v>0.572157670181494</c:v>
                </c:pt>
                <c:pt idx="66">
                  <c:v>1.463164194369862</c:v>
                </c:pt>
                <c:pt idx="67">
                  <c:v>2.354170718558231</c:v>
                </c:pt>
                <c:pt idx="68">
                  <c:v>3.245177242746598</c:v>
                </c:pt>
                <c:pt idx="69">
                  <c:v>4.136183766934967</c:v>
                </c:pt>
                <c:pt idx="70">
                  <c:v>5.027190291123335</c:v>
                </c:pt>
                <c:pt idx="71">
                  <c:v>4.076133774828182</c:v>
                </c:pt>
                <c:pt idx="72">
                  <c:v>3.12507725853303</c:v>
                </c:pt>
                <c:pt idx="73">
                  <c:v>2.174020742237876</c:v>
                </c:pt>
                <c:pt idx="74">
                  <c:v>1.222964225942724</c:v>
                </c:pt>
                <c:pt idx="75">
                  <c:v>0.271907709647571</c:v>
                </c:pt>
                <c:pt idx="76">
                  <c:v>-0.679148806647581</c:v>
                </c:pt>
                <c:pt idx="77">
                  <c:v>-1.630205322942734</c:v>
                </c:pt>
                <c:pt idx="78">
                  <c:v>-2.581261839237887</c:v>
                </c:pt>
                <c:pt idx="79">
                  <c:v>-3.53231835553304</c:v>
                </c:pt>
                <c:pt idx="80">
                  <c:v>-4.483374871828192</c:v>
                </c:pt>
                <c:pt idx="81">
                  <c:v>-3.495686531233054</c:v>
                </c:pt>
                <c:pt idx="82">
                  <c:v>-2.507998190637916</c:v>
                </c:pt>
                <c:pt idx="83">
                  <c:v>-1.520309850042779</c:v>
                </c:pt>
                <c:pt idx="84">
                  <c:v>-0.532621509447641</c:v>
                </c:pt>
                <c:pt idx="85">
                  <c:v>0.455066831147497</c:v>
                </c:pt>
                <c:pt idx="86">
                  <c:v>1.442755171742635</c:v>
                </c:pt>
                <c:pt idx="87">
                  <c:v>2.430443512337773</c:v>
                </c:pt>
                <c:pt idx="88">
                  <c:v>3.41813185293291</c:v>
                </c:pt>
                <c:pt idx="89">
                  <c:v>4.405820193528048</c:v>
                </c:pt>
                <c:pt idx="90">
                  <c:v>5.393508534123186</c:v>
                </c:pt>
                <c:pt idx="91">
                  <c:v>4.393508534123186</c:v>
                </c:pt>
                <c:pt idx="92">
                  <c:v>3.393508534123186</c:v>
                </c:pt>
                <c:pt idx="93">
                  <c:v>2.393508534123186</c:v>
                </c:pt>
                <c:pt idx="94">
                  <c:v>1.393508534123186</c:v>
                </c:pt>
                <c:pt idx="95">
                  <c:v>0.393508534123186</c:v>
                </c:pt>
                <c:pt idx="96">
                  <c:v>-0.606491465876814</c:v>
                </c:pt>
                <c:pt idx="97">
                  <c:v>-1.606491465876814</c:v>
                </c:pt>
                <c:pt idx="98">
                  <c:v>-2.606491465876814</c:v>
                </c:pt>
                <c:pt idx="99">
                  <c:v>-3.606491465876814</c:v>
                </c:pt>
              </c:numCache>
            </c:numRef>
          </c:yVal>
          <c:smooth val="0"/>
        </c:ser>
        <c:dLbls>
          <c:showLegendKey val="0"/>
          <c:showVal val="0"/>
          <c:showCatName val="0"/>
          <c:showSerName val="0"/>
          <c:showPercent val="0"/>
          <c:showBubbleSize val="0"/>
        </c:dLbls>
        <c:axId val="-2096038088"/>
        <c:axId val="-2060807784"/>
      </c:scatterChart>
      <c:valAx>
        <c:axId val="-2096038088"/>
        <c:scaling>
          <c:orientation val="minMax"/>
          <c:max val="60.0"/>
        </c:scaling>
        <c:delete val="0"/>
        <c:axPos val="b"/>
        <c:numFmt formatCode="0.0" sourceLinked="1"/>
        <c:majorTickMark val="out"/>
        <c:minorTickMark val="none"/>
        <c:tickLblPos val="nextTo"/>
        <c:crossAx val="-2060807784"/>
        <c:crosses val="autoZero"/>
        <c:crossBetween val="midCat"/>
      </c:valAx>
      <c:valAx>
        <c:axId val="-2060807784"/>
        <c:scaling>
          <c:orientation val="minMax"/>
        </c:scaling>
        <c:delete val="0"/>
        <c:axPos val="l"/>
        <c:majorGridlines/>
        <c:title>
          <c:tx>
            <c:rich>
              <a:bodyPr rot="-5400000" vert="horz"/>
              <a:lstStyle/>
              <a:p>
                <a:pPr>
                  <a:defRPr sz="1600"/>
                </a:pPr>
                <a:r>
                  <a:rPr lang="en-US" sz="1600"/>
                  <a:t>X reference</a:t>
                </a:r>
              </a:p>
            </c:rich>
          </c:tx>
          <c:layout/>
          <c:overlay val="0"/>
        </c:title>
        <c:numFmt formatCode="0.0" sourceLinked="1"/>
        <c:majorTickMark val="out"/>
        <c:minorTickMark val="none"/>
        <c:tickLblPos val="nextTo"/>
        <c:crossAx val="-2096038088"/>
        <c:crosses val="autoZero"/>
        <c:crossBetween val="midCat"/>
      </c:valAx>
    </c:plotArea>
    <c:plotVisOnly val="1"/>
    <c:dispBlanksAs val="gap"/>
    <c:showDLblsOverMax val="0"/>
  </c:chart>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layout/>
      <c:overlay val="0"/>
    </c:title>
    <c:autoTitleDeleted val="0"/>
    <c:plotArea>
      <c:layout/>
      <c:scatterChart>
        <c:scatterStyle val="smoothMarker"/>
        <c:varyColors val="0"/>
        <c:ser>
          <c:idx val="0"/>
          <c:order val="0"/>
          <c:tx>
            <c:strRef>
              <c:f>'Demo graph data'!$E$1</c:f>
              <c:strCache>
                <c:ptCount val="1"/>
                <c:pt idx="0">
                  <c:v>Y path</c:v>
                </c:pt>
              </c:strCache>
            </c:strRef>
          </c:tx>
          <c:xVal>
            <c:numRef>
              <c:f>'Demo graph data'!$D$2:$D$113</c:f>
              <c:numCache>
                <c:formatCode>0.0</c:formatCode>
                <c:ptCount val="112"/>
                <c:pt idx="0">
                  <c:v>0.0</c:v>
                </c:pt>
                <c:pt idx="1">
                  <c:v>0.21399914046228</c:v>
                </c:pt>
                <c:pt idx="2">
                  <c:v>0.641640756152736</c:v>
                </c:pt>
                <c:pt idx="3">
                  <c:v>1.282568776279321</c:v>
                </c:pt>
                <c:pt idx="4">
                  <c:v>2.090061243067815</c:v>
                </c:pt>
                <c:pt idx="5">
                  <c:v>3.017551346141009</c:v>
                </c:pt>
                <c:pt idx="6">
                  <c:v>4.018627035143934</c:v>
                </c:pt>
                <c:pt idx="7">
                  <c:v>5.057076703989961</c:v>
                </c:pt>
                <c:pt idx="8">
                  <c:v>6.106838574850999</c:v>
                </c:pt>
                <c:pt idx="9">
                  <c:v>7.151950250438914</c:v>
                </c:pt>
                <c:pt idx="10">
                  <c:v>8.184321785446491</c:v>
                </c:pt>
                <c:pt idx="11">
                  <c:v>9.193586541073113</c:v>
                </c:pt>
                <c:pt idx="12">
                  <c:v>10.18079057092693</c:v>
                </c:pt>
                <c:pt idx="13">
                  <c:v>11.14873100667662</c:v>
                </c:pt>
                <c:pt idx="14">
                  <c:v>12.10244642317825</c:v>
                </c:pt>
                <c:pt idx="15">
                  <c:v>13.04674035271467</c:v>
                </c:pt>
                <c:pt idx="16">
                  <c:v>13.98580227648671</c:v>
                </c:pt>
                <c:pt idx="17">
                  <c:v>14.92272300200773</c:v>
                </c:pt>
                <c:pt idx="18">
                  <c:v>15.85954742011727</c:v>
                </c:pt>
                <c:pt idx="19">
                  <c:v>16.79740929257663</c:v>
                </c:pt>
                <c:pt idx="20">
                  <c:v>17.73677081658296</c:v>
                </c:pt>
                <c:pt idx="21">
                  <c:v>18.6646395276997</c:v>
                </c:pt>
                <c:pt idx="22">
                  <c:v>19.58080979883919</c:v>
                </c:pt>
                <c:pt idx="23">
                  <c:v>20.48497620289955</c:v>
                </c:pt>
                <c:pt idx="24">
                  <c:v>21.37964885578534</c:v>
                </c:pt>
                <c:pt idx="25">
                  <c:v>22.26737824241023</c:v>
                </c:pt>
                <c:pt idx="26">
                  <c:v>23.15077677275183</c:v>
                </c:pt>
                <c:pt idx="27">
                  <c:v>24.03190864432507</c:v>
                </c:pt>
                <c:pt idx="28">
                  <c:v>24.91228200925112</c:v>
                </c:pt>
                <c:pt idx="29">
                  <c:v>25.79283648390243</c:v>
                </c:pt>
                <c:pt idx="30">
                  <c:v>26.67406287582926</c:v>
                </c:pt>
                <c:pt idx="31">
                  <c:v>27.53836001015014</c:v>
                </c:pt>
                <c:pt idx="32">
                  <c:v>28.38571686185393</c:v>
                </c:pt>
                <c:pt idx="33">
                  <c:v>29.21601608266865</c:v>
                </c:pt>
                <c:pt idx="34">
                  <c:v>30.03295410779372</c:v>
                </c:pt>
                <c:pt idx="35">
                  <c:v>30.84022360045567</c:v>
                </c:pt>
                <c:pt idx="36">
                  <c:v>31.64153649490122</c:v>
                </c:pt>
                <c:pt idx="37">
                  <c:v>32.43979764452684</c:v>
                </c:pt>
                <c:pt idx="38">
                  <c:v>33.23710698427424</c:v>
                </c:pt>
                <c:pt idx="39">
                  <c:v>34.03475669677342</c:v>
                </c:pt>
                <c:pt idx="40">
                  <c:v>34.83340742611412</c:v>
                </c:pt>
                <c:pt idx="41">
                  <c:v>35.61118318321774</c:v>
                </c:pt>
                <c:pt idx="42">
                  <c:v>36.36804501227512</c:v>
                </c:pt>
                <c:pt idx="43">
                  <c:v>37.10381088285067</c:v>
                </c:pt>
                <c:pt idx="44">
                  <c:v>37.82303886552656</c:v>
                </c:pt>
                <c:pt idx="45">
                  <c:v>38.53028787452597</c:v>
                </c:pt>
                <c:pt idx="46">
                  <c:v>39.23014866580943</c:v>
                </c:pt>
                <c:pt idx="47">
                  <c:v>39.92621676211807</c:v>
                </c:pt>
                <c:pt idx="48">
                  <c:v>40.62109392890673</c:v>
                </c:pt>
                <c:pt idx="49">
                  <c:v>41.31638293156308</c:v>
                </c:pt>
                <c:pt idx="50">
                  <c:v>42.0129048342719</c:v>
                </c:pt>
                <c:pt idx="51">
                  <c:v>42.68506261900201</c:v>
                </c:pt>
                <c:pt idx="52">
                  <c:v>43.33280766151207</c:v>
                </c:pt>
                <c:pt idx="53">
                  <c:v>43.95591352136107</c:v>
                </c:pt>
                <c:pt idx="54">
                  <c:v>44.55970015608217</c:v>
                </c:pt>
                <c:pt idx="55">
                  <c:v>45.14948919186492</c:v>
                </c:pt>
                <c:pt idx="56">
                  <c:v>45.73064244761745</c:v>
                </c:pt>
                <c:pt idx="57">
                  <c:v>46.30736014841752</c:v>
                </c:pt>
                <c:pt idx="58">
                  <c:v>46.88268249996003</c:v>
                </c:pt>
                <c:pt idx="59">
                  <c:v>47.4584829135003</c:v>
                </c:pt>
                <c:pt idx="60">
                  <c:v>48.03572162917468</c:v>
                </c:pt>
                <c:pt idx="61">
                  <c:v>48.5857097124323</c:v>
                </c:pt>
                <c:pt idx="62">
                  <c:v>49.10838900089433</c:v>
                </c:pt>
                <c:pt idx="63">
                  <c:v>49.6034933770897</c:v>
                </c:pt>
                <c:pt idx="64">
                  <c:v>50.07697310289584</c:v>
                </c:pt>
                <c:pt idx="65">
                  <c:v>50.53478112493576</c:v>
                </c:pt>
                <c:pt idx="66">
                  <c:v>50.98291812704019</c:v>
                </c:pt>
                <c:pt idx="67">
                  <c:v>51.42608556849334</c:v>
                </c:pt>
                <c:pt idx="68">
                  <c:v>51.86768726771233</c:v>
                </c:pt>
                <c:pt idx="69">
                  <c:v>52.30982122192022</c:v>
                </c:pt>
                <c:pt idx="70">
                  <c:v>52.7535632821665</c:v>
                </c:pt>
                <c:pt idx="71">
                  <c:v>53.16783908626282</c:v>
                </c:pt>
                <c:pt idx="72">
                  <c:v>53.55258242272183</c:v>
                </c:pt>
                <c:pt idx="73">
                  <c:v>53.90749408934796</c:v>
                </c:pt>
                <c:pt idx="74">
                  <c:v>54.23900816109008</c:v>
                </c:pt>
                <c:pt idx="75">
                  <c:v>54.55356233526108</c:v>
                </c:pt>
                <c:pt idx="76">
                  <c:v>54.85764840682071</c:v>
                </c:pt>
                <c:pt idx="77">
                  <c:v>55.15635330149818</c:v>
                </c:pt>
                <c:pt idx="78">
                  <c:v>55.45336063239537</c:v>
                </c:pt>
                <c:pt idx="79">
                  <c:v>55.75094131768439</c:v>
                </c:pt>
                <c:pt idx="80">
                  <c:v>56.05026032343238</c:v>
                </c:pt>
                <c:pt idx="81">
                  <c:v>56.31862300990178</c:v>
                </c:pt>
                <c:pt idx="82">
                  <c:v>56.55595674417317</c:v>
                </c:pt>
                <c:pt idx="83">
                  <c:v>56.76193660506743</c:v>
                </c:pt>
                <c:pt idx="84">
                  <c:v>56.94332205155054</c:v>
                </c:pt>
                <c:pt idx="85">
                  <c:v>57.10687701395609</c:v>
                </c:pt>
                <c:pt idx="86">
                  <c:v>57.25942454898927</c:v>
                </c:pt>
                <c:pt idx="87">
                  <c:v>57.40631179215142</c:v>
                </c:pt>
                <c:pt idx="88">
                  <c:v>57.5514114488125</c:v>
                </c:pt>
                <c:pt idx="89">
                  <c:v>57.69711144088067</c:v>
                </c:pt>
                <c:pt idx="90">
                  <c:v>57.84463716436897</c:v>
                </c:pt>
                <c:pt idx="91">
                  <c:v>57.96047875270823</c:v>
                </c:pt>
                <c:pt idx="92">
                  <c:v>58.0445589401188</c:v>
                </c:pt>
                <c:pt idx="93">
                  <c:v>58.09653508712791</c:v>
                </c:pt>
                <c:pt idx="94">
                  <c:v>58.1233255964185</c:v>
                </c:pt>
                <c:pt idx="95">
                  <c:v>58.13185408092131</c:v>
                </c:pt>
                <c:pt idx="96">
                  <c:v>58.12910685276464</c:v>
                </c:pt>
                <c:pt idx="97">
                  <c:v>58.12055959297526</c:v>
                </c:pt>
                <c:pt idx="98">
                  <c:v>58.11017874030994</c:v>
                </c:pt>
                <c:pt idx="99">
                  <c:v>58.100410421833</c:v>
                </c:pt>
              </c:numCache>
            </c:numRef>
          </c:xVal>
          <c:yVal>
            <c:numRef>
              <c:f>'Demo graph data'!$E$2:$E$113</c:f>
              <c:numCache>
                <c:formatCode>0.0</c:formatCode>
                <c:ptCount val="112"/>
                <c:pt idx="0">
                  <c:v>3.50040092397808E-15</c:v>
                </c:pt>
                <c:pt idx="1">
                  <c:v>0.033894134092057</c:v>
                </c:pt>
                <c:pt idx="2">
                  <c:v>0.101625912052674</c:v>
                </c:pt>
                <c:pt idx="3">
                  <c:v>0.203138937808738</c:v>
                </c:pt>
                <c:pt idx="4">
                  <c:v>0.331033180227315</c:v>
                </c:pt>
                <c:pt idx="5">
                  <c:v>0.47793318110911</c:v>
                </c:pt>
                <c:pt idx="6">
                  <c:v>0.636487993834338</c:v>
                </c:pt>
                <c:pt idx="7">
                  <c:v>0.800962263439716</c:v>
                </c:pt>
                <c:pt idx="8">
                  <c:v>0.967228209830079</c:v>
                </c:pt>
                <c:pt idx="9">
                  <c:v>1.13275763764471</c:v>
                </c:pt>
                <c:pt idx="10">
                  <c:v>1.296269225423866</c:v>
                </c:pt>
                <c:pt idx="11">
                  <c:v>1.356530323390908</c:v>
                </c:pt>
                <c:pt idx="12">
                  <c:v>1.313872594720263</c:v>
                </c:pt>
                <c:pt idx="13">
                  <c:v>1.168904769464013</c:v>
                </c:pt>
                <c:pt idx="14">
                  <c:v>0.944168303909094</c:v>
                </c:pt>
                <c:pt idx="15">
                  <c:v>0.662095224894167</c:v>
                </c:pt>
                <c:pt idx="16">
                  <c:v>0.344948281035215</c:v>
                </c:pt>
                <c:pt idx="17">
                  <c:v>0.0100691341716888</c:v>
                </c:pt>
                <c:pt idx="18">
                  <c:v>-0.330089729108403</c:v>
                </c:pt>
                <c:pt idx="19">
                  <c:v>-0.667920171894825</c:v>
                </c:pt>
                <c:pt idx="20">
                  <c:v>-0.999584097570745</c:v>
                </c:pt>
                <c:pt idx="21">
                  <c:v>-1.158629554716283</c:v>
                </c:pt>
                <c:pt idx="22">
                  <c:v>-1.145848731885952</c:v>
                </c:pt>
                <c:pt idx="23">
                  <c:v>-0.962864084920319</c:v>
                </c:pt>
                <c:pt idx="24">
                  <c:v>-0.647359955041194</c:v>
                </c:pt>
                <c:pt idx="25">
                  <c:v>-0.236786235381538</c:v>
                </c:pt>
                <c:pt idx="26">
                  <c:v>0.231821129513034</c:v>
                </c:pt>
                <c:pt idx="27">
                  <c:v>0.729652862269207</c:v>
                </c:pt>
                <c:pt idx="28">
                  <c:v>1.236061844488096</c:v>
                </c:pt>
                <c:pt idx="29">
                  <c:v>1.738459824286365</c:v>
                </c:pt>
                <c:pt idx="30">
                  <c:v>2.230521540298034</c:v>
                </c:pt>
                <c:pt idx="31">
                  <c:v>2.484687735972223</c:v>
                </c:pt>
                <c:pt idx="32">
                  <c:v>2.502223954367294</c:v>
                </c:pt>
                <c:pt idx="33">
                  <c:v>2.285764102599144</c:v>
                </c:pt>
                <c:pt idx="34">
                  <c:v>1.887242203524497</c:v>
                </c:pt>
                <c:pt idx="35">
                  <c:v>1.35823152229934</c:v>
                </c:pt>
                <c:pt idx="36">
                  <c:v>0.749648688762622</c:v>
                </c:pt>
                <c:pt idx="37">
                  <c:v>0.101073100084604</c:v>
                </c:pt>
                <c:pt idx="38">
                  <c:v>-0.559156019676869</c:v>
                </c:pt>
                <c:pt idx="39">
                  <c:v>-1.213778614969153</c:v>
                </c:pt>
                <c:pt idx="40">
                  <c:v>-1.854138933052415</c:v>
                </c:pt>
                <c:pt idx="41">
                  <c:v>-2.1971758720668</c:v>
                </c:pt>
                <c:pt idx="42">
                  <c:v>-2.244599717945746</c:v>
                </c:pt>
                <c:pt idx="43">
                  <c:v>-1.99999331923977</c:v>
                </c:pt>
                <c:pt idx="44">
                  <c:v>-1.528263458488102</c:v>
                </c:pt>
                <c:pt idx="45">
                  <c:v>-0.893838178306829</c:v>
                </c:pt>
                <c:pt idx="46">
                  <c:v>-0.1602618573884</c:v>
                </c:pt>
                <c:pt idx="47">
                  <c:v>0.623090169089388</c:v>
                </c:pt>
                <c:pt idx="48">
                  <c:v>1.420884267407522</c:v>
                </c:pt>
                <c:pt idx="49">
                  <c:v>2.211613641953219</c:v>
                </c:pt>
                <c:pt idx="50">
                  <c:v>2.984505331061571</c:v>
                </c:pt>
                <c:pt idx="51">
                  <c:v>3.40796646393791</c:v>
                </c:pt>
                <c:pt idx="52">
                  <c:v>3.484110114993313</c:v>
                </c:pt>
                <c:pt idx="53">
                  <c:v>3.217379978542244</c:v>
                </c:pt>
                <c:pt idx="54">
                  <c:v>2.684057464747481</c:v>
                </c:pt>
                <c:pt idx="55">
                  <c:v>1.959839015299134</c:v>
                </c:pt>
                <c:pt idx="56">
                  <c:v>1.119332110716361</c:v>
                </c:pt>
                <c:pt idx="57">
                  <c:v>0.220492246848853</c:v>
                </c:pt>
                <c:pt idx="58">
                  <c:v>-0.695222568646306</c:v>
                </c:pt>
                <c:pt idx="59">
                  <c:v>-1.602588378903943</c:v>
                </c:pt>
                <c:pt idx="60">
                  <c:v>-2.488980291087763</c:v>
                </c:pt>
                <c:pt idx="61">
                  <c:v>-2.98243859315318</c:v>
                </c:pt>
                <c:pt idx="62">
                  <c:v>-3.085427125585185</c:v>
                </c:pt>
                <c:pt idx="63">
                  <c:v>-2.80314101591583</c:v>
                </c:pt>
                <c:pt idx="64">
                  <c:v>-2.221358004074271</c:v>
                </c:pt>
                <c:pt idx="65">
                  <c:v>-1.4251790349847</c:v>
                </c:pt>
                <c:pt idx="66">
                  <c:v>-0.498437607697825</c:v>
                </c:pt>
                <c:pt idx="67">
                  <c:v>0.493757678218713</c:v>
                </c:pt>
                <c:pt idx="68">
                  <c:v>1.504845275596797</c:v>
                </c:pt>
                <c:pt idx="69">
                  <c:v>2.506505164641241</c:v>
                </c:pt>
                <c:pt idx="70">
                  <c:v>3.484571388829507</c:v>
                </c:pt>
                <c:pt idx="71">
                  <c:v>4.035876278014925</c:v>
                </c:pt>
                <c:pt idx="72">
                  <c:v>4.163173771228121</c:v>
                </c:pt>
                <c:pt idx="73">
                  <c:v>3.872282508181221</c:v>
                </c:pt>
                <c:pt idx="74">
                  <c:v>3.256364426051942</c:v>
                </c:pt>
                <c:pt idx="75">
                  <c:v>2.407829505332736</c:v>
                </c:pt>
                <c:pt idx="76">
                  <c:v>1.417673004610941</c:v>
                </c:pt>
                <c:pt idx="77">
                  <c:v>0.356553437321076</c:v>
                </c:pt>
                <c:pt idx="78">
                  <c:v>-0.725010609731427</c:v>
                </c:pt>
                <c:pt idx="79">
                  <c:v>-1.796300386746404</c:v>
                </c:pt>
                <c:pt idx="80">
                  <c:v>-2.841957686417501</c:v>
                </c:pt>
                <c:pt idx="81">
                  <c:v>-3.437534206598825</c:v>
                </c:pt>
                <c:pt idx="82">
                  <c:v>-3.586006173764321</c:v>
                </c:pt>
                <c:pt idx="83">
                  <c:v>-3.293672465593525</c:v>
                </c:pt>
                <c:pt idx="84">
                  <c:v>-2.658785260434778</c:v>
                </c:pt>
                <c:pt idx="85">
                  <c:v>-1.778788133936493</c:v>
                </c:pt>
                <c:pt idx="86">
                  <c:v>-0.749597498957098</c:v>
                </c:pt>
                <c:pt idx="87">
                  <c:v>0.35431806430855</c:v>
                </c:pt>
                <c:pt idx="88">
                  <c:v>1.47972686468974</c:v>
                </c:pt>
                <c:pt idx="89">
                  <c:v>2.594267819953706</c:v>
                </c:pt>
                <c:pt idx="90">
                  <c:v>3.681768642046954</c:v>
                </c:pt>
                <c:pt idx="91">
                  <c:v>4.306951722687456</c:v>
                </c:pt>
                <c:pt idx="92">
                  <c:v>4.472942291219697</c:v>
                </c:pt>
                <c:pt idx="93">
                  <c:v>4.186364364017515</c:v>
                </c:pt>
                <c:pt idx="94">
                  <c:v>3.548141065888561</c:v>
                </c:pt>
                <c:pt idx="95">
                  <c:v>2.658350183407835</c:v>
                </c:pt>
                <c:pt idx="96">
                  <c:v>1.615467503291717</c:v>
                </c:pt>
                <c:pt idx="97">
                  <c:v>0.495938008903733</c:v>
                </c:pt>
                <c:pt idx="98">
                  <c:v>-0.64560424512278</c:v>
                </c:pt>
                <c:pt idx="99">
                  <c:v>-1.775952681367424</c:v>
                </c:pt>
              </c:numCache>
            </c:numRef>
          </c:yVal>
          <c:smooth val="1"/>
        </c:ser>
        <c:dLbls>
          <c:showLegendKey val="0"/>
          <c:showVal val="0"/>
          <c:showCatName val="0"/>
          <c:showSerName val="0"/>
          <c:showPercent val="0"/>
          <c:showBubbleSize val="0"/>
        </c:dLbls>
        <c:axId val="-2046476712"/>
        <c:axId val="-2046479880"/>
      </c:scatterChart>
      <c:valAx>
        <c:axId val="-2046476712"/>
        <c:scaling>
          <c:orientation val="minMax"/>
          <c:max val="60.0"/>
        </c:scaling>
        <c:delete val="0"/>
        <c:axPos val="b"/>
        <c:numFmt formatCode="0.0" sourceLinked="1"/>
        <c:majorTickMark val="out"/>
        <c:minorTickMark val="none"/>
        <c:tickLblPos val="nextTo"/>
        <c:crossAx val="-2046479880"/>
        <c:crosses val="autoZero"/>
        <c:crossBetween val="midCat"/>
      </c:valAx>
      <c:valAx>
        <c:axId val="-2046479880"/>
        <c:scaling>
          <c:orientation val="minMax"/>
          <c:max val="6.0"/>
          <c:min val="-6.0"/>
        </c:scaling>
        <c:delete val="0"/>
        <c:axPos val="l"/>
        <c:majorGridlines/>
        <c:title>
          <c:tx>
            <c:rich>
              <a:bodyPr rot="-5400000" vert="horz"/>
              <a:lstStyle/>
              <a:p>
                <a:pPr>
                  <a:defRPr sz="1600"/>
                </a:pPr>
                <a:r>
                  <a:rPr lang="en-US" sz="1600"/>
                  <a:t>X path</a:t>
                </a:r>
              </a:p>
            </c:rich>
          </c:tx>
          <c:layout/>
          <c:overlay val="0"/>
        </c:title>
        <c:numFmt formatCode="0.0" sourceLinked="1"/>
        <c:majorTickMark val="out"/>
        <c:minorTickMark val="none"/>
        <c:tickLblPos val="nextTo"/>
        <c:crossAx val="-2046476712"/>
        <c:crosses val="autoZero"/>
        <c:crossBetween val="midCat"/>
      </c:valAx>
    </c:plotArea>
    <c:plotVisOnly val="1"/>
    <c:dispBlanksAs val="gap"/>
    <c:showDLblsOverMax val="0"/>
  </c:chart>
  <c:printSettings>
    <c:headerFooter/>
    <c:pageMargins b="1.0" l="0.75" r="0.75" t="1.0"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lineChart>
        <c:grouping val="standard"/>
        <c:varyColors val="0"/>
        <c:ser>
          <c:idx val="0"/>
          <c:order val="0"/>
          <c:tx>
            <c:strRef>
              <c:f>'Demo graph data'!$F$1</c:f>
              <c:strCache>
                <c:ptCount val="1"/>
                <c:pt idx="0">
                  <c:v>Distance</c:v>
                </c:pt>
              </c:strCache>
            </c:strRef>
          </c:tx>
          <c:val>
            <c:numRef>
              <c:f>'Demo graph data'!$F$2:$F$101</c:f>
              <c:numCache>
                <c:formatCode>0.0</c:formatCode>
                <c:ptCount val="100"/>
                <c:pt idx="0">
                  <c:v>0.0</c:v>
                </c:pt>
                <c:pt idx="1">
                  <c:v>0.216666666666667</c:v>
                </c:pt>
                <c:pt idx="2">
                  <c:v>0.432972222222223</c:v>
                </c:pt>
                <c:pt idx="3">
                  <c:v>0.648917268518519</c:v>
                </c:pt>
                <c:pt idx="4">
                  <c:v>0.817557961959877</c:v>
                </c:pt>
                <c:pt idx="5">
                  <c:v>0.939051383875129</c:v>
                </c:pt>
                <c:pt idx="6">
                  <c:v>1.013554223389659</c:v>
                </c:pt>
                <c:pt idx="7">
                  <c:v>1.051394074592702</c:v>
                </c:pt>
                <c:pt idx="8">
                  <c:v>1.06284728462877</c:v>
                </c:pt>
                <c:pt idx="9">
                  <c:v>1.05813912408663</c:v>
                </c:pt>
                <c:pt idx="10">
                  <c:v>1.045240176051399</c:v>
                </c:pt>
                <c:pt idx="11">
                  <c:v>1.011062187443611</c:v>
                </c:pt>
                <c:pt idx="12">
                  <c:v>0.988125234155542</c:v>
                </c:pt>
                <c:pt idx="13">
                  <c:v>0.978736102082089</c:v>
                </c:pt>
                <c:pt idx="14">
                  <c:v>0.979836504026562</c:v>
                </c:pt>
                <c:pt idx="15">
                  <c:v>0.985523336742611</c:v>
                </c:pt>
                <c:pt idx="16">
                  <c:v>0.991170762622423</c:v>
                </c:pt>
                <c:pt idx="17">
                  <c:v>0.994969591954885</c:v>
                </c:pt>
                <c:pt idx="18">
                  <c:v>0.996668471776992</c:v>
                </c:pt>
                <c:pt idx="19">
                  <c:v>0.996852195606881</c:v>
                </c:pt>
                <c:pt idx="20">
                  <c:v>0.996193270594746</c:v>
                </c:pt>
                <c:pt idx="21">
                  <c:v>0.941400978599482</c:v>
                </c:pt>
                <c:pt idx="22">
                  <c:v>0.91625941476856</c:v>
                </c:pt>
                <c:pt idx="23">
                  <c:v>0.922496757314945</c:v>
                </c:pt>
                <c:pt idx="24">
                  <c:v>0.948673817385339</c:v>
                </c:pt>
                <c:pt idx="25">
                  <c:v>0.97807680841158</c:v>
                </c:pt>
                <c:pt idx="26">
                  <c:v>0.999992912896445</c:v>
                </c:pt>
                <c:pt idx="27">
                  <c:v>1.012042394982142</c:v>
                </c:pt>
                <c:pt idx="28">
                  <c:v>1.015631487766691</c:v>
                </c:pt>
                <c:pt idx="29">
                  <c:v>1.013794808101628</c:v>
                </c:pt>
                <c:pt idx="30">
                  <c:v>1.009299106406386</c:v>
                </c:pt>
                <c:pt idx="31">
                  <c:v>0.900893995661405</c:v>
                </c:pt>
                <c:pt idx="32">
                  <c:v>0.847538290040615</c:v>
                </c:pt>
                <c:pt idx="33">
                  <c:v>0.858051084442537</c:v>
                </c:pt>
                <c:pt idx="34">
                  <c:v>0.908959537568816</c:v>
                </c:pt>
                <c:pt idx="35">
                  <c:v>0.965161299800701</c:v>
                </c:pt>
                <c:pt idx="36">
                  <c:v>1.006218375940481</c:v>
                </c:pt>
                <c:pt idx="37">
                  <c:v>1.028528637049383</c:v>
                </c:pt>
                <c:pt idx="38">
                  <c:v>1.035183401059655</c:v>
                </c:pt>
                <c:pt idx="39">
                  <c:v>1.031879744019248</c:v>
                </c:pt>
                <c:pt idx="40">
                  <c:v>1.023671980886518</c:v>
                </c:pt>
                <c:pt idx="41">
                  <c:v>0.850064391600111</c:v>
                </c:pt>
                <c:pt idx="42">
                  <c:v>0.758346127729304</c:v>
                </c:pt>
                <c:pt idx="43">
                  <c:v>0.775360372079784</c:v>
                </c:pt>
                <c:pt idx="44">
                  <c:v>0.860126707287256</c:v>
                </c:pt>
                <c:pt idx="45">
                  <c:v>0.95010346639918</c:v>
                </c:pt>
                <c:pt idx="46">
                  <c:v>1.013873436770158</c:v>
                </c:pt>
                <c:pt idx="47">
                  <c:v>1.047927092924687</c:v>
                </c:pt>
                <c:pt idx="48">
                  <c:v>1.057983790157244</c:v>
                </c:pt>
                <c:pt idx="49">
                  <c:v>1.052938621660491</c:v>
                </c:pt>
                <c:pt idx="50">
                  <c:v>1.040434680335994</c:v>
                </c:pt>
                <c:pt idx="51">
                  <c:v>0.794427730275203</c:v>
                </c:pt>
                <c:pt idx="52">
                  <c:v>0.652205102473452</c:v>
                </c:pt>
                <c:pt idx="53">
                  <c:v>0.677794864445995</c:v>
                </c:pt>
                <c:pt idx="54">
                  <c:v>0.805599903170421</c:v>
                </c:pt>
                <c:pt idx="55">
                  <c:v>0.933993291866122</c:v>
                </c:pt>
                <c:pt idx="56">
                  <c:v>1.0218566256198</c:v>
                </c:pt>
                <c:pt idx="57">
                  <c:v>1.067949627694811</c:v>
                </c:pt>
                <c:pt idx="58">
                  <c:v>1.08144784039811</c:v>
                </c:pt>
                <c:pt idx="59">
                  <c:v>1.074643582709002</c:v>
                </c:pt>
                <c:pt idx="60">
                  <c:v>1.057778406311218</c:v>
                </c:pt>
                <c:pt idx="61">
                  <c:v>0.738909999663471</c:v>
                </c:pt>
                <c:pt idx="62">
                  <c:v>0.532729083493357</c:v>
                </c:pt>
                <c:pt idx="63">
                  <c:v>0.569924373088284</c:v>
                </c:pt>
                <c:pt idx="64">
                  <c:v>0.750103008670736</c:v>
                </c:pt>
                <c:pt idx="65">
                  <c:v>0.918416646116911</c:v>
                </c:pt>
                <c:pt idx="66">
                  <c:v>1.029405870249852</c:v>
                </c:pt>
                <c:pt idx="67">
                  <c:v>1.086668701380111</c:v>
                </c:pt>
                <c:pt idx="68">
                  <c:v>1.103317810209226</c:v>
                </c:pt>
                <c:pt idx="69">
                  <c:v>1.094899523602069</c:v>
                </c:pt>
                <c:pt idx="70">
                  <c:v>1.074020742318089</c:v>
                </c:pt>
                <c:pt idx="71">
                  <c:v>0.689609688664101</c:v>
                </c:pt>
                <c:pt idx="72">
                  <c:v>0.405255581982507</c:v>
                </c:pt>
                <c:pt idx="73">
                  <c:v>0.458889984663381</c:v>
                </c:pt>
                <c:pt idx="74">
                  <c:v>0.699468843950071</c:v>
                </c:pt>
                <c:pt idx="75">
                  <c:v>0.904961789341599</c:v>
                </c:pt>
                <c:pt idx="76">
                  <c:v>1.035798356263513</c:v>
                </c:pt>
                <c:pt idx="77">
                  <c:v>1.102360807625937</c:v>
                </c:pt>
                <c:pt idx="78">
                  <c:v>1.121603380203209</c:v>
                </c:pt>
                <c:pt idx="79">
                  <c:v>1.111852530956278</c:v>
                </c:pt>
                <c:pt idx="80">
                  <c:v>1.087653922696653</c:v>
                </c:pt>
                <c:pt idx="81">
                  <c:v>0.653245683399721</c:v>
                </c:pt>
                <c:pt idx="82">
                  <c:v>0.279948613958337</c:v>
                </c:pt>
                <c:pt idx="83">
                  <c:v>0.357612499819154</c:v>
                </c:pt>
                <c:pt idx="84">
                  <c:v>0.660289666336042</c:v>
                </c:pt>
                <c:pt idx="85">
                  <c:v>0.895067130651507</c:v>
                </c:pt>
                <c:pt idx="86">
                  <c:v>1.040434579189863</c:v>
                </c:pt>
                <c:pt idx="87">
                  <c:v>1.113645110896597</c:v>
                </c:pt>
                <c:pt idx="88">
                  <c:v>1.134724141956357</c:v>
                </c:pt>
                <c:pt idx="89">
                  <c:v>1.124024033839747</c:v>
                </c:pt>
                <c:pt idx="90">
                  <c:v>1.09746156066818</c:v>
                </c:pt>
                <c:pt idx="91">
                  <c:v>0.635824785540884</c:v>
                </c:pt>
                <c:pt idx="92">
                  <c:v>0.186070811135589</c:v>
                </c:pt>
                <c:pt idx="93">
                  <c:v>0.291253202930735</c:v>
                </c:pt>
                <c:pt idx="94">
                  <c:v>0.638785339267151</c:v>
                </c:pt>
                <c:pt idx="95">
                  <c:v>0.889831753531949</c:v>
                </c:pt>
                <c:pt idx="96">
                  <c:v>1.042886298571767</c:v>
                </c:pt>
                <c:pt idx="97">
                  <c:v>1.119562121748732</c:v>
                </c:pt>
                <c:pt idx="98">
                  <c:v>1.14158945327556</c:v>
                </c:pt>
                <c:pt idx="99">
                  <c:v>1.130390643700919</c:v>
                </c:pt>
              </c:numCache>
            </c:numRef>
          </c:val>
          <c:smooth val="0"/>
        </c:ser>
        <c:dLbls>
          <c:showLegendKey val="0"/>
          <c:showVal val="0"/>
          <c:showCatName val="0"/>
          <c:showSerName val="0"/>
          <c:showPercent val="0"/>
          <c:showBubbleSize val="0"/>
        </c:dLbls>
        <c:marker val="1"/>
        <c:smooth val="0"/>
        <c:axId val="-2062478552"/>
        <c:axId val="-2062497992"/>
      </c:lineChart>
      <c:catAx>
        <c:axId val="-2062478552"/>
        <c:scaling>
          <c:orientation val="minMax"/>
        </c:scaling>
        <c:delete val="0"/>
        <c:axPos val="b"/>
        <c:title>
          <c:tx>
            <c:rich>
              <a:bodyPr/>
              <a:lstStyle/>
              <a:p>
                <a:pPr>
                  <a:defRPr sz="1600"/>
                </a:pPr>
                <a:r>
                  <a:rPr lang="en-US" sz="1600"/>
                  <a:t>Iteration</a:t>
                </a:r>
              </a:p>
            </c:rich>
          </c:tx>
          <c:layout/>
          <c:overlay val="0"/>
        </c:title>
        <c:majorTickMark val="out"/>
        <c:minorTickMark val="none"/>
        <c:tickLblPos val="nextTo"/>
        <c:crossAx val="-2062497992"/>
        <c:crosses val="autoZero"/>
        <c:auto val="1"/>
        <c:lblAlgn val="ctr"/>
        <c:lblOffset val="100"/>
        <c:tickLblSkip val="5"/>
        <c:noMultiLvlLbl val="0"/>
      </c:catAx>
      <c:valAx>
        <c:axId val="-2062497992"/>
        <c:scaling>
          <c:orientation val="minMax"/>
        </c:scaling>
        <c:delete val="0"/>
        <c:axPos val="l"/>
        <c:majorGridlines/>
        <c:title>
          <c:tx>
            <c:rich>
              <a:bodyPr rot="-5400000" vert="horz"/>
              <a:lstStyle/>
              <a:p>
                <a:pPr>
                  <a:defRPr sz="1600"/>
                </a:pPr>
                <a:r>
                  <a:rPr lang="en-US" sz="1600"/>
                  <a:t>Distance traveled</a:t>
                </a:r>
              </a:p>
            </c:rich>
          </c:tx>
          <c:layout/>
          <c:overlay val="0"/>
        </c:title>
        <c:numFmt formatCode="0.0" sourceLinked="1"/>
        <c:majorTickMark val="out"/>
        <c:minorTickMark val="none"/>
        <c:tickLblPos val="nextTo"/>
        <c:crossAx val="-2062478552"/>
        <c:crosses val="autoZero"/>
        <c:crossBetween val="between"/>
      </c:valAx>
    </c:plotArea>
    <c:plotVisOnly val="1"/>
    <c:dispBlanksAs val="gap"/>
    <c:showDLblsOverMax val="0"/>
  </c:chart>
  <c:printSettings>
    <c:headerFooter/>
    <c:pageMargins b="1.0" l="0.75" r="0.75" t="1.0"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layout/>
      <c:overlay val="0"/>
    </c:title>
    <c:autoTitleDeleted val="0"/>
    <c:plotArea>
      <c:layout/>
      <c:scatterChart>
        <c:scatterStyle val="lineMarker"/>
        <c:varyColors val="0"/>
        <c:ser>
          <c:idx val="0"/>
          <c:order val="0"/>
          <c:tx>
            <c:strRef>
              <c:f>'[1]line segment calculations'!$M$2</c:f>
              <c:strCache>
                <c:ptCount val="1"/>
                <c:pt idx="0">
                  <c:v>y</c:v>
                </c:pt>
              </c:strCache>
            </c:strRef>
          </c:tx>
          <c:xVal>
            <c:numRef>
              <c:f>'[1]line segment calculations'!$L$3:$L$103</c:f>
              <c:numCache>
                <c:formatCode>0.000</c:formatCode>
                <c:ptCount val="101"/>
                <c:pt idx="0">
                  <c:v>0.0</c:v>
                </c:pt>
                <c:pt idx="1">
                  <c:v>1.0</c:v>
                </c:pt>
                <c:pt idx="2">
                  <c:v>2.0</c:v>
                </c:pt>
                <c:pt idx="3">
                  <c:v>3.0</c:v>
                </c:pt>
                <c:pt idx="4">
                  <c:v>4.0</c:v>
                </c:pt>
                <c:pt idx="5">
                  <c:v>5.0</c:v>
                </c:pt>
                <c:pt idx="6">
                  <c:v>6.0</c:v>
                </c:pt>
                <c:pt idx="7">
                  <c:v>7.0</c:v>
                </c:pt>
                <c:pt idx="8">
                  <c:v>8.0</c:v>
                </c:pt>
                <c:pt idx="9">
                  <c:v>9.0</c:v>
                </c:pt>
                <c:pt idx="10">
                  <c:v>10.0</c:v>
                </c:pt>
                <c:pt idx="11">
                  <c:v>10.98768834059514</c:v>
                </c:pt>
                <c:pt idx="12">
                  <c:v>11.97537668119028</c:v>
                </c:pt>
                <c:pt idx="13">
                  <c:v>12.96306502178541</c:v>
                </c:pt>
                <c:pt idx="14">
                  <c:v>13.95075336238055</c:v>
                </c:pt>
                <c:pt idx="15">
                  <c:v>14.93844170297569</c:v>
                </c:pt>
                <c:pt idx="16">
                  <c:v>15.92613004357083</c:v>
                </c:pt>
                <c:pt idx="17">
                  <c:v>16.91381838416597</c:v>
                </c:pt>
                <c:pt idx="18">
                  <c:v>17.90150672476111</c:v>
                </c:pt>
                <c:pt idx="19">
                  <c:v>18.88919506535624</c:v>
                </c:pt>
                <c:pt idx="20">
                  <c:v>19.87688340595138</c:v>
                </c:pt>
                <c:pt idx="21">
                  <c:v>20.82793992224654</c:v>
                </c:pt>
                <c:pt idx="22">
                  <c:v>21.77899643854169</c:v>
                </c:pt>
                <c:pt idx="23">
                  <c:v>22.73005295483684</c:v>
                </c:pt>
                <c:pt idx="24">
                  <c:v>23.681109471132</c:v>
                </c:pt>
                <c:pt idx="25">
                  <c:v>24.63216598742715</c:v>
                </c:pt>
                <c:pt idx="26">
                  <c:v>25.5832225037223</c:v>
                </c:pt>
                <c:pt idx="27">
                  <c:v>26.53427902001746</c:v>
                </c:pt>
                <c:pt idx="28">
                  <c:v>27.48533553631261</c:v>
                </c:pt>
                <c:pt idx="29">
                  <c:v>28.43639205260776</c:v>
                </c:pt>
                <c:pt idx="30">
                  <c:v>29.38744856890292</c:v>
                </c:pt>
                <c:pt idx="31">
                  <c:v>30.27845509309129</c:v>
                </c:pt>
                <c:pt idx="32">
                  <c:v>31.16946161727965</c:v>
                </c:pt>
                <c:pt idx="33">
                  <c:v>32.06046814146802</c:v>
                </c:pt>
                <c:pt idx="34">
                  <c:v>32.95147466565639</c:v>
                </c:pt>
                <c:pt idx="35">
                  <c:v>33.84248118984476</c:v>
                </c:pt>
                <c:pt idx="36">
                  <c:v>34.73348771403313</c:v>
                </c:pt>
                <c:pt idx="37">
                  <c:v>35.6244942382215</c:v>
                </c:pt>
                <c:pt idx="38">
                  <c:v>36.51550076240987</c:v>
                </c:pt>
                <c:pt idx="39">
                  <c:v>37.40650728659824</c:v>
                </c:pt>
                <c:pt idx="40">
                  <c:v>38.29751381078661</c:v>
                </c:pt>
                <c:pt idx="41">
                  <c:v>39.10653080516155</c:v>
                </c:pt>
                <c:pt idx="42">
                  <c:v>39.9155477995365</c:v>
                </c:pt>
                <c:pt idx="43">
                  <c:v>40.72456479391144</c:v>
                </c:pt>
                <c:pt idx="44">
                  <c:v>41.53358178828638</c:v>
                </c:pt>
                <c:pt idx="45">
                  <c:v>42.34259878266133</c:v>
                </c:pt>
                <c:pt idx="46">
                  <c:v>43.15161577703627</c:v>
                </c:pt>
                <c:pt idx="47">
                  <c:v>43.96063277141121</c:v>
                </c:pt>
                <c:pt idx="48">
                  <c:v>44.76964976578616</c:v>
                </c:pt>
                <c:pt idx="49">
                  <c:v>45.5786667601611</c:v>
                </c:pt>
                <c:pt idx="50">
                  <c:v>46.38768375453604</c:v>
                </c:pt>
                <c:pt idx="51">
                  <c:v>47.09479053572259</c:v>
                </c:pt>
                <c:pt idx="52">
                  <c:v>47.80189731690913</c:v>
                </c:pt>
                <c:pt idx="53">
                  <c:v>48.50900409809568</c:v>
                </c:pt>
                <c:pt idx="54">
                  <c:v>49.21611087928223</c:v>
                </c:pt>
                <c:pt idx="55">
                  <c:v>49.92321766046877</c:v>
                </c:pt>
                <c:pt idx="56">
                  <c:v>50.63032444165532</c:v>
                </c:pt>
                <c:pt idx="57">
                  <c:v>51.33743122284186</c:v>
                </c:pt>
                <c:pt idx="58">
                  <c:v>52.04453800402841</c:v>
                </c:pt>
                <c:pt idx="59">
                  <c:v>52.75164478521496</c:v>
                </c:pt>
                <c:pt idx="60">
                  <c:v>53.4587515664015</c:v>
                </c:pt>
                <c:pt idx="61">
                  <c:v>54.04653681869397</c:v>
                </c:pt>
                <c:pt idx="62">
                  <c:v>54.63432207098644</c:v>
                </c:pt>
                <c:pt idx="63">
                  <c:v>55.2221073232789</c:v>
                </c:pt>
                <c:pt idx="64">
                  <c:v>55.80989257557138</c:v>
                </c:pt>
                <c:pt idx="65">
                  <c:v>56.39767782786385</c:v>
                </c:pt>
                <c:pt idx="66">
                  <c:v>56.98546308015632</c:v>
                </c:pt>
                <c:pt idx="67">
                  <c:v>57.5732483324488</c:v>
                </c:pt>
                <c:pt idx="68">
                  <c:v>58.16103358474126</c:v>
                </c:pt>
                <c:pt idx="69">
                  <c:v>58.74881883703373</c:v>
                </c:pt>
                <c:pt idx="70">
                  <c:v>59.3366040893262</c:v>
                </c:pt>
                <c:pt idx="71">
                  <c:v>59.79059458906574</c:v>
                </c:pt>
                <c:pt idx="72">
                  <c:v>60.2445850888053</c:v>
                </c:pt>
                <c:pt idx="73">
                  <c:v>60.69857558854484</c:v>
                </c:pt>
                <c:pt idx="74">
                  <c:v>61.15256608828439</c:v>
                </c:pt>
                <c:pt idx="75">
                  <c:v>61.60655658802393</c:v>
                </c:pt>
                <c:pt idx="76">
                  <c:v>62.06054708776348</c:v>
                </c:pt>
                <c:pt idx="77">
                  <c:v>62.51453758750303</c:v>
                </c:pt>
                <c:pt idx="78">
                  <c:v>62.96852808724257</c:v>
                </c:pt>
                <c:pt idx="79">
                  <c:v>63.42251858698212</c:v>
                </c:pt>
                <c:pt idx="80">
                  <c:v>63.87650908672167</c:v>
                </c:pt>
                <c:pt idx="81">
                  <c:v>64.18552608109661</c:v>
                </c:pt>
                <c:pt idx="82">
                  <c:v>64.49454307547155</c:v>
                </c:pt>
                <c:pt idx="83">
                  <c:v>64.8035600698465</c:v>
                </c:pt>
                <c:pt idx="84">
                  <c:v>65.11257706422144</c:v>
                </c:pt>
                <c:pt idx="85">
                  <c:v>65.42159405859638</c:v>
                </c:pt>
                <c:pt idx="86">
                  <c:v>65.73061105297133</c:v>
                </c:pt>
                <c:pt idx="87">
                  <c:v>66.03962804734626</c:v>
                </c:pt>
                <c:pt idx="88">
                  <c:v>66.34864504172121</c:v>
                </c:pt>
                <c:pt idx="89">
                  <c:v>66.65766203609616</c:v>
                </c:pt>
                <c:pt idx="90">
                  <c:v>66.9666790304711</c:v>
                </c:pt>
                <c:pt idx="91">
                  <c:v>67.12311349551133</c:v>
                </c:pt>
                <c:pt idx="92">
                  <c:v>67.27954796055157</c:v>
                </c:pt>
                <c:pt idx="93">
                  <c:v>67.4359824255918</c:v>
                </c:pt>
                <c:pt idx="94">
                  <c:v>67.59241689063204</c:v>
                </c:pt>
                <c:pt idx="95">
                  <c:v>67.74885135567227</c:v>
                </c:pt>
                <c:pt idx="96">
                  <c:v>67.9052858207125</c:v>
                </c:pt>
                <c:pt idx="97">
                  <c:v>68.06172028575274</c:v>
                </c:pt>
                <c:pt idx="98">
                  <c:v>68.21815475079297</c:v>
                </c:pt>
                <c:pt idx="99">
                  <c:v>68.37458921583321</c:v>
                </c:pt>
                <c:pt idx="100">
                  <c:v>68.53102368087344</c:v>
                </c:pt>
              </c:numCache>
            </c:numRef>
          </c:xVal>
          <c:yVal>
            <c:numRef>
              <c:f>'[1]line segment calculations'!$M$3:$M$103</c:f>
              <c:numCache>
                <c:formatCode>0.000</c:formatCode>
                <c:ptCount val="101"/>
                <c:pt idx="0">
                  <c:v>0.0</c:v>
                </c:pt>
                <c:pt idx="1">
                  <c:v>1.61556965722065E-15</c:v>
                </c:pt>
                <c:pt idx="2">
                  <c:v>3.2311393144413E-15</c:v>
                </c:pt>
                <c:pt idx="3">
                  <c:v>4.84670897166195E-15</c:v>
                </c:pt>
                <c:pt idx="4">
                  <c:v>6.4622786288826E-15</c:v>
                </c:pt>
                <c:pt idx="5">
                  <c:v>8.07784828610325E-15</c:v>
                </c:pt>
                <c:pt idx="6">
                  <c:v>9.6934179433239E-15</c:v>
                </c:pt>
                <c:pt idx="7">
                  <c:v>1.13089876005445E-14</c:v>
                </c:pt>
                <c:pt idx="8">
                  <c:v>1.29245572577652E-14</c:v>
                </c:pt>
                <c:pt idx="9">
                  <c:v>1.45401269149858E-14</c:v>
                </c:pt>
                <c:pt idx="10">
                  <c:v>1.61556965722065E-14</c:v>
                </c:pt>
                <c:pt idx="11">
                  <c:v>0.156434465040247</c:v>
                </c:pt>
                <c:pt idx="12">
                  <c:v>0.312868930080477</c:v>
                </c:pt>
                <c:pt idx="13">
                  <c:v>0.469303395120708</c:v>
                </c:pt>
                <c:pt idx="14">
                  <c:v>0.625737860160939</c:v>
                </c:pt>
                <c:pt idx="15">
                  <c:v>0.782172325201169</c:v>
                </c:pt>
                <c:pt idx="16">
                  <c:v>0.9386067902414</c:v>
                </c:pt>
                <c:pt idx="17">
                  <c:v>1.095041255281631</c:v>
                </c:pt>
                <c:pt idx="18">
                  <c:v>1.251475720321861</c:v>
                </c:pt>
                <c:pt idx="19">
                  <c:v>1.407910185362092</c:v>
                </c:pt>
                <c:pt idx="20">
                  <c:v>1.564344650402323</c:v>
                </c:pt>
                <c:pt idx="21">
                  <c:v>1.255327656027377</c:v>
                </c:pt>
                <c:pt idx="22">
                  <c:v>0.946310661652432</c:v>
                </c:pt>
                <c:pt idx="23">
                  <c:v>0.637293667277486</c:v>
                </c:pt>
                <c:pt idx="24">
                  <c:v>0.328276672902541</c:v>
                </c:pt>
                <c:pt idx="25">
                  <c:v>0.0192596785275956</c:v>
                </c:pt>
                <c:pt idx="26">
                  <c:v>-0.28975731584735</c:v>
                </c:pt>
                <c:pt idx="27">
                  <c:v>-0.598774310222295</c:v>
                </c:pt>
                <c:pt idx="28">
                  <c:v>-0.907791304597241</c:v>
                </c:pt>
                <c:pt idx="29">
                  <c:v>-1.216808298972186</c:v>
                </c:pt>
                <c:pt idx="30">
                  <c:v>-1.525825293347132</c:v>
                </c:pt>
                <c:pt idx="31">
                  <c:v>-1.071834793607584</c:v>
                </c:pt>
                <c:pt idx="32">
                  <c:v>-0.617844293868036</c:v>
                </c:pt>
                <c:pt idx="33">
                  <c:v>-0.163853794128488</c:v>
                </c:pt>
                <c:pt idx="34">
                  <c:v>0.29013670561106</c:v>
                </c:pt>
                <c:pt idx="35">
                  <c:v>0.744127205350607</c:v>
                </c:pt>
                <c:pt idx="36">
                  <c:v>1.198117705090155</c:v>
                </c:pt>
                <c:pt idx="37">
                  <c:v>1.652108204829703</c:v>
                </c:pt>
                <c:pt idx="38">
                  <c:v>2.106098704569251</c:v>
                </c:pt>
                <c:pt idx="39">
                  <c:v>2.560089204308798</c:v>
                </c:pt>
                <c:pt idx="40">
                  <c:v>3.014079704048346</c:v>
                </c:pt>
                <c:pt idx="41">
                  <c:v>2.426294451755875</c:v>
                </c:pt>
                <c:pt idx="42">
                  <c:v>1.838509199463404</c:v>
                </c:pt>
                <c:pt idx="43">
                  <c:v>1.250723947170933</c:v>
                </c:pt>
                <c:pt idx="44">
                  <c:v>0.662938694878461</c:v>
                </c:pt>
                <c:pt idx="45">
                  <c:v>0.0751534425859901</c:v>
                </c:pt>
                <c:pt idx="46">
                  <c:v>-0.512631809706481</c:v>
                </c:pt>
                <c:pt idx="47">
                  <c:v>-1.100417061998952</c:v>
                </c:pt>
                <c:pt idx="48">
                  <c:v>-1.688202314291423</c:v>
                </c:pt>
                <c:pt idx="49">
                  <c:v>-2.275987566583895</c:v>
                </c:pt>
                <c:pt idx="50">
                  <c:v>-2.863772818876366</c:v>
                </c:pt>
                <c:pt idx="51">
                  <c:v>-2.156666037689818</c:v>
                </c:pt>
                <c:pt idx="52">
                  <c:v>-1.44955925650327</c:v>
                </c:pt>
                <c:pt idx="53">
                  <c:v>-0.742452475316722</c:v>
                </c:pt>
                <c:pt idx="54">
                  <c:v>-0.0353456941301735</c:v>
                </c:pt>
                <c:pt idx="55">
                  <c:v>0.671761087056375</c:v>
                </c:pt>
                <c:pt idx="56">
                  <c:v>1.378867868242923</c:v>
                </c:pt>
                <c:pt idx="57">
                  <c:v>2.085974649429471</c:v>
                </c:pt>
                <c:pt idx="58">
                  <c:v>2.79308143061602</c:v>
                </c:pt>
                <c:pt idx="59">
                  <c:v>3.500188211802567</c:v>
                </c:pt>
                <c:pt idx="60">
                  <c:v>4.207294992989115</c:v>
                </c:pt>
                <c:pt idx="61">
                  <c:v>3.398277998614169</c:v>
                </c:pt>
                <c:pt idx="62">
                  <c:v>2.589261004239223</c:v>
                </c:pt>
                <c:pt idx="63">
                  <c:v>1.780244009864277</c:v>
                </c:pt>
                <c:pt idx="64">
                  <c:v>0.971227015489331</c:v>
                </c:pt>
                <c:pt idx="65">
                  <c:v>0.162210021114385</c:v>
                </c:pt>
                <c:pt idx="66">
                  <c:v>-0.646806973260561</c:v>
                </c:pt>
                <c:pt idx="67">
                  <c:v>-1.455823967635507</c:v>
                </c:pt>
                <c:pt idx="68">
                  <c:v>-2.264840962010453</c:v>
                </c:pt>
                <c:pt idx="69">
                  <c:v>-3.0738579563854</c:v>
                </c:pt>
                <c:pt idx="70">
                  <c:v>-3.882874950760346</c:v>
                </c:pt>
                <c:pt idx="71">
                  <c:v>-2.991868426571978</c:v>
                </c:pt>
                <c:pt idx="72">
                  <c:v>-2.10086190238361</c:v>
                </c:pt>
                <c:pt idx="73">
                  <c:v>-1.209855378195242</c:v>
                </c:pt>
                <c:pt idx="74">
                  <c:v>-0.318848854006874</c:v>
                </c:pt>
                <c:pt idx="75">
                  <c:v>0.572157670181494</c:v>
                </c:pt>
                <c:pt idx="76">
                  <c:v>1.463164194369862</c:v>
                </c:pt>
                <c:pt idx="77">
                  <c:v>2.354170718558231</c:v>
                </c:pt>
                <c:pt idx="78">
                  <c:v>3.245177242746598</c:v>
                </c:pt>
                <c:pt idx="79">
                  <c:v>4.136183766934967</c:v>
                </c:pt>
                <c:pt idx="80">
                  <c:v>5.027190291123335</c:v>
                </c:pt>
                <c:pt idx="81">
                  <c:v>4.076133774828182</c:v>
                </c:pt>
                <c:pt idx="82">
                  <c:v>3.12507725853303</c:v>
                </c:pt>
                <c:pt idx="83">
                  <c:v>2.174020742237876</c:v>
                </c:pt>
                <c:pt idx="84">
                  <c:v>1.222964225942724</c:v>
                </c:pt>
                <c:pt idx="85">
                  <c:v>0.271907709647571</c:v>
                </c:pt>
                <c:pt idx="86">
                  <c:v>-0.679148806647581</c:v>
                </c:pt>
                <c:pt idx="87">
                  <c:v>-1.630205322942734</c:v>
                </c:pt>
                <c:pt idx="88">
                  <c:v>-2.581261839237887</c:v>
                </c:pt>
                <c:pt idx="89">
                  <c:v>-3.53231835553304</c:v>
                </c:pt>
                <c:pt idx="90">
                  <c:v>-4.483374871828192</c:v>
                </c:pt>
                <c:pt idx="91">
                  <c:v>-3.495686531233054</c:v>
                </c:pt>
                <c:pt idx="92">
                  <c:v>-2.507998190637916</c:v>
                </c:pt>
                <c:pt idx="93">
                  <c:v>-1.520309850042779</c:v>
                </c:pt>
                <c:pt idx="94">
                  <c:v>-0.532621509447641</c:v>
                </c:pt>
                <c:pt idx="95">
                  <c:v>0.455066831147497</c:v>
                </c:pt>
                <c:pt idx="96">
                  <c:v>1.442755171742635</c:v>
                </c:pt>
                <c:pt idx="97">
                  <c:v>2.430443512337773</c:v>
                </c:pt>
                <c:pt idx="98">
                  <c:v>3.41813185293291</c:v>
                </c:pt>
                <c:pt idx="99">
                  <c:v>4.405820193528048</c:v>
                </c:pt>
                <c:pt idx="100">
                  <c:v>5.393508534123186</c:v>
                </c:pt>
              </c:numCache>
            </c:numRef>
          </c:yVal>
          <c:smooth val="0"/>
        </c:ser>
        <c:dLbls>
          <c:showLegendKey val="0"/>
          <c:showVal val="0"/>
          <c:showCatName val="0"/>
          <c:showSerName val="0"/>
          <c:showPercent val="0"/>
          <c:showBubbleSize val="0"/>
        </c:dLbls>
        <c:axId val="-2123608120"/>
        <c:axId val="-2090427768"/>
      </c:scatterChart>
      <c:valAx>
        <c:axId val="-2123608120"/>
        <c:scaling>
          <c:orientation val="minMax"/>
          <c:max val="70.0"/>
        </c:scaling>
        <c:delete val="0"/>
        <c:axPos val="b"/>
        <c:numFmt formatCode="0.000" sourceLinked="1"/>
        <c:majorTickMark val="out"/>
        <c:minorTickMark val="none"/>
        <c:tickLblPos val="nextTo"/>
        <c:crossAx val="-2090427768"/>
        <c:crosses val="autoZero"/>
        <c:crossBetween val="midCat"/>
      </c:valAx>
      <c:valAx>
        <c:axId val="-2090427768"/>
        <c:scaling>
          <c:orientation val="minMax"/>
        </c:scaling>
        <c:delete val="0"/>
        <c:axPos val="l"/>
        <c:majorGridlines/>
        <c:numFmt formatCode="0.000" sourceLinked="1"/>
        <c:majorTickMark val="out"/>
        <c:minorTickMark val="none"/>
        <c:tickLblPos val="nextTo"/>
        <c:crossAx val="-2123608120"/>
        <c:crosses val="autoZero"/>
        <c:crossBetween val="midCat"/>
      </c:valAx>
    </c:plotArea>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 Id="rId2" Type="http://schemas.openxmlformats.org/officeDocument/2006/relationships/chart" Target="../charts/chart5.xml"/><Relationship Id="rId3"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13</xdr:col>
      <xdr:colOff>711200</xdr:colOff>
      <xdr:row>31</xdr:row>
      <xdr:rowOff>44450</xdr:rowOff>
    </xdr:from>
    <xdr:to>
      <xdr:col>25</xdr:col>
      <xdr:colOff>203200</xdr:colOff>
      <xdr:row>45</xdr:row>
      <xdr:rowOff>165100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736600</xdr:colOff>
      <xdr:row>14</xdr:row>
      <xdr:rowOff>165106</xdr:rowOff>
    </xdr:from>
    <xdr:to>
      <xdr:col>25</xdr:col>
      <xdr:colOff>190500</xdr:colOff>
      <xdr:row>31</xdr:row>
      <xdr:rowOff>50800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203200</xdr:colOff>
      <xdr:row>45</xdr:row>
      <xdr:rowOff>82550</xdr:rowOff>
    </xdr:from>
    <xdr:to>
      <xdr:col>25</xdr:col>
      <xdr:colOff>228600</xdr:colOff>
      <xdr:row>60</xdr:row>
      <xdr:rowOff>101600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323850</xdr:colOff>
      <xdr:row>14</xdr:row>
      <xdr:rowOff>25400</xdr:rowOff>
    </xdr:from>
    <xdr:to>
      <xdr:col>22</xdr:col>
      <xdr:colOff>381000</xdr:colOff>
      <xdr:row>28</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311150</xdr:colOff>
      <xdr:row>28</xdr:row>
      <xdr:rowOff>114300</xdr:rowOff>
    </xdr:from>
    <xdr:to>
      <xdr:col>22</xdr:col>
      <xdr:colOff>368300</xdr:colOff>
      <xdr:row>43</xdr:row>
      <xdr:rowOff>12700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298450</xdr:colOff>
      <xdr:row>43</xdr:row>
      <xdr:rowOff>25400</xdr:rowOff>
    </xdr:from>
    <xdr:to>
      <xdr:col>22</xdr:col>
      <xdr:colOff>368300</xdr:colOff>
      <xdr:row>58</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465666</xdr:colOff>
      <xdr:row>115</xdr:row>
      <xdr:rowOff>118532</xdr:rowOff>
    </xdr:from>
    <xdr:to>
      <xdr:col>25</xdr:col>
      <xdr:colOff>762000</xdr:colOff>
      <xdr:row>129</xdr:row>
      <xdr:rowOff>143933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F%20LAYOUT%20FOR%20POWER%20LAW%20SIM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ircle calculations"/>
      <sheetName val="line segment calculations"/>
    </sheetNames>
    <sheetDataSet>
      <sheetData sheetId="0"/>
      <sheetData sheetId="1">
        <row r="2">
          <cell r="I2" t="str">
            <v>y</v>
          </cell>
          <cell r="M2" t="str">
            <v>y</v>
          </cell>
        </row>
        <row r="3">
          <cell r="H3">
            <v>0</v>
          </cell>
          <cell r="I3">
            <v>0</v>
          </cell>
          <cell r="L3">
            <v>0</v>
          </cell>
          <cell r="M3">
            <v>0</v>
          </cell>
        </row>
        <row r="4">
          <cell r="H4">
            <v>10</v>
          </cell>
          <cell r="I4">
            <v>1.6155696572206502E-14</v>
          </cell>
          <cell r="L4">
            <v>1</v>
          </cell>
          <cell r="M4">
            <v>1.6155696572206502E-15</v>
          </cell>
        </row>
        <row r="5">
          <cell r="H5">
            <v>19.876883405951375</v>
          </cell>
          <cell r="I5">
            <v>1.5643446504023224</v>
          </cell>
          <cell r="L5">
            <v>2</v>
          </cell>
          <cell r="M5">
            <v>3.2311393144413003E-15</v>
          </cell>
        </row>
        <row r="6">
          <cell r="H6">
            <v>29.387448568902908</v>
          </cell>
          <cell r="I6">
            <v>-1.5258252933471321</v>
          </cell>
          <cell r="L6">
            <v>3</v>
          </cell>
          <cell r="M6">
            <v>4.8467089716619505E-15</v>
          </cell>
        </row>
        <row r="7">
          <cell r="H7">
            <v>38.297513810786583</v>
          </cell>
          <cell r="I7">
            <v>3.014079704048346</v>
          </cell>
          <cell r="L7">
            <v>4</v>
          </cell>
          <cell r="M7">
            <v>6.4622786288826006E-15</v>
          </cell>
        </row>
        <row r="8">
          <cell r="H8">
            <v>46.387683754536049</v>
          </cell>
          <cell r="I8">
            <v>-2.8637728188763663</v>
          </cell>
          <cell r="L8">
            <v>5</v>
          </cell>
          <cell r="M8">
            <v>8.0778482861032508E-15</v>
          </cell>
        </row>
        <row r="9">
          <cell r="H9">
            <v>53.458751566401517</v>
          </cell>
          <cell r="I9">
            <v>4.2072949929891141</v>
          </cell>
          <cell r="L9">
            <v>6</v>
          </cell>
          <cell r="M9">
            <v>9.6934179433239009E-15</v>
          </cell>
        </row>
        <row r="10">
          <cell r="H10">
            <v>59.336604089326244</v>
          </cell>
          <cell r="I10">
            <v>-3.8828749507603462</v>
          </cell>
          <cell r="L10">
            <v>7</v>
          </cell>
          <cell r="M10">
            <v>1.1308987600544551E-14</v>
          </cell>
        </row>
        <row r="11">
          <cell r="H11">
            <v>63.876509086721704</v>
          </cell>
          <cell r="I11">
            <v>5.0271902911233344</v>
          </cell>
          <cell r="L11">
            <v>8</v>
          </cell>
          <cell r="M11">
            <v>1.2924557257765201E-14</v>
          </cell>
        </row>
        <row r="12">
          <cell r="H12">
            <v>66.96667903047117</v>
          </cell>
          <cell r="I12">
            <v>-4.4833748718281932</v>
          </cell>
          <cell r="L12">
            <v>9</v>
          </cell>
          <cell r="M12">
            <v>1.4540126914985851E-14</v>
          </cell>
        </row>
        <row r="13">
          <cell r="H13">
            <v>68.531023680873474</v>
          </cell>
          <cell r="I13">
            <v>5.3935085341231854</v>
          </cell>
          <cell r="L13">
            <v>10</v>
          </cell>
          <cell r="M13">
            <v>1.6155696572206502E-14</v>
          </cell>
        </row>
        <row r="14">
          <cell r="H14">
            <v>68.531023680873474</v>
          </cell>
          <cell r="I14">
            <v>-4.6064914658768146</v>
          </cell>
          <cell r="L14">
            <v>10.987688340595138</v>
          </cell>
          <cell r="M14">
            <v>0.15643446504024677</v>
          </cell>
        </row>
        <row r="15">
          <cell r="L15">
            <v>11.975376681190276</v>
          </cell>
          <cell r="M15">
            <v>0.31286893008047739</v>
          </cell>
        </row>
        <row r="16">
          <cell r="L16">
            <v>12.963065021785415</v>
          </cell>
          <cell r="M16">
            <v>0.46930339512070801</v>
          </cell>
        </row>
        <row r="17">
          <cell r="L17">
            <v>13.950753362380553</v>
          </cell>
          <cell r="M17">
            <v>0.62573786016093869</v>
          </cell>
        </row>
        <row r="18">
          <cell r="L18">
            <v>14.938441702975691</v>
          </cell>
          <cell r="M18">
            <v>0.78217232520116931</v>
          </cell>
        </row>
        <row r="19">
          <cell r="L19">
            <v>15.926130043570829</v>
          </cell>
          <cell r="M19">
            <v>0.93860679024139992</v>
          </cell>
        </row>
        <row r="20">
          <cell r="L20">
            <v>16.913818384165968</v>
          </cell>
          <cell r="M20">
            <v>1.0950412552816307</v>
          </cell>
        </row>
        <row r="21">
          <cell r="L21">
            <v>17.901506724761106</v>
          </cell>
          <cell r="M21">
            <v>1.2514757203218614</v>
          </cell>
        </row>
        <row r="22">
          <cell r="L22">
            <v>18.889195065356244</v>
          </cell>
          <cell r="M22">
            <v>1.4079101853620921</v>
          </cell>
        </row>
        <row r="23">
          <cell r="L23">
            <v>19.876883405951382</v>
          </cell>
          <cell r="M23">
            <v>1.5643446504023228</v>
          </cell>
        </row>
        <row r="24">
          <cell r="L24">
            <v>20.827939922246536</v>
          </cell>
          <cell r="M24">
            <v>1.2553276560273774</v>
          </cell>
        </row>
        <row r="25">
          <cell r="L25">
            <v>21.778996438541689</v>
          </cell>
          <cell r="M25">
            <v>0.94631066165243194</v>
          </cell>
        </row>
        <row r="26">
          <cell r="L26">
            <v>22.730052954836843</v>
          </cell>
          <cell r="M26">
            <v>0.63729366727748649</v>
          </cell>
        </row>
        <row r="27">
          <cell r="L27">
            <v>23.681109471131997</v>
          </cell>
          <cell r="M27">
            <v>0.32827667290254103</v>
          </cell>
        </row>
        <row r="28">
          <cell r="L28">
            <v>24.63216598742715</v>
          </cell>
          <cell r="M28">
            <v>1.9259678527595581E-2</v>
          </cell>
        </row>
        <row r="29">
          <cell r="L29">
            <v>25.583222503722304</v>
          </cell>
          <cell r="M29">
            <v>-0.28975731584734987</v>
          </cell>
        </row>
        <row r="30">
          <cell r="L30">
            <v>26.534279020017458</v>
          </cell>
          <cell r="M30">
            <v>-0.59877431022229533</v>
          </cell>
        </row>
        <row r="31">
          <cell r="L31">
            <v>27.485335536312611</v>
          </cell>
          <cell r="M31">
            <v>-0.90779130459724078</v>
          </cell>
        </row>
        <row r="32">
          <cell r="L32">
            <v>28.436392052607765</v>
          </cell>
          <cell r="M32">
            <v>-1.2168082989721862</v>
          </cell>
        </row>
        <row r="33">
          <cell r="L33">
            <v>29.387448568902919</v>
          </cell>
          <cell r="M33">
            <v>-1.5258252933471317</v>
          </cell>
        </row>
        <row r="34">
          <cell r="L34">
            <v>30.278455093091285</v>
          </cell>
          <cell r="M34">
            <v>-1.0718347936075838</v>
          </cell>
        </row>
        <row r="35">
          <cell r="L35">
            <v>31.169461617279651</v>
          </cell>
          <cell r="M35">
            <v>-0.61784429386803597</v>
          </cell>
        </row>
        <row r="36">
          <cell r="L36">
            <v>32.060468141468021</v>
          </cell>
          <cell r="M36">
            <v>-0.16385379412848816</v>
          </cell>
        </row>
        <row r="37">
          <cell r="L37">
            <v>32.951474665656391</v>
          </cell>
          <cell r="M37">
            <v>0.29013670561105964</v>
          </cell>
        </row>
        <row r="38">
          <cell r="L38">
            <v>33.842481189844762</v>
          </cell>
          <cell r="M38">
            <v>0.74412720535060739</v>
          </cell>
        </row>
        <row r="39">
          <cell r="L39">
            <v>34.733487714033132</v>
          </cell>
          <cell r="M39">
            <v>1.1981177050901552</v>
          </cell>
        </row>
        <row r="40">
          <cell r="L40">
            <v>35.624494238221502</v>
          </cell>
          <cell r="M40">
            <v>1.6521082048297031</v>
          </cell>
        </row>
        <row r="41">
          <cell r="L41">
            <v>36.515500762409872</v>
          </cell>
          <cell r="M41">
            <v>2.1060987045692507</v>
          </cell>
        </row>
        <row r="42">
          <cell r="L42">
            <v>37.406507286598242</v>
          </cell>
          <cell r="M42">
            <v>2.5600892043087984</v>
          </cell>
        </row>
        <row r="43">
          <cell r="L43">
            <v>38.297513810786612</v>
          </cell>
          <cell r="M43">
            <v>3.014079704048346</v>
          </cell>
        </row>
        <row r="44">
          <cell r="L44">
            <v>39.106530805161555</v>
          </cell>
          <cell r="M44">
            <v>2.4262944517558749</v>
          </cell>
        </row>
        <row r="45">
          <cell r="L45">
            <v>39.915547799536498</v>
          </cell>
          <cell r="M45">
            <v>1.8385091994634037</v>
          </cell>
        </row>
        <row r="46">
          <cell r="L46">
            <v>40.724564793911441</v>
          </cell>
          <cell r="M46">
            <v>1.2507239471709326</v>
          </cell>
        </row>
        <row r="47">
          <cell r="L47">
            <v>41.533581788286384</v>
          </cell>
          <cell r="M47">
            <v>0.66293869487846135</v>
          </cell>
        </row>
        <row r="48">
          <cell r="L48">
            <v>42.342598782661327</v>
          </cell>
          <cell r="M48">
            <v>7.5153442585990105E-2</v>
          </cell>
        </row>
        <row r="49">
          <cell r="L49">
            <v>43.15161577703627</v>
          </cell>
          <cell r="M49">
            <v>-0.51263180970648115</v>
          </cell>
        </row>
        <row r="50">
          <cell r="L50">
            <v>43.960632771411213</v>
          </cell>
          <cell r="M50">
            <v>-1.1004170619989524</v>
          </cell>
        </row>
        <row r="51">
          <cell r="L51">
            <v>44.769649765786156</v>
          </cell>
          <cell r="M51">
            <v>-1.6882023142914235</v>
          </cell>
        </row>
        <row r="52">
          <cell r="L52">
            <v>45.578666760161099</v>
          </cell>
          <cell r="M52">
            <v>-2.2759875665838947</v>
          </cell>
        </row>
        <row r="53">
          <cell r="L53">
            <v>46.387683754536042</v>
          </cell>
          <cell r="M53">
            <v>-2.8637728188763658</v>
          </cell>
        </row>
        <row r="54">
          <cell r="L54">
            <v>47.094790535722588</v>
          </cell>
          <cell r="M54">
            <v>-2.1566660376898179</v>
          </cell>
        </row>
        <row r="55">
          <cell r="L55">
            <v>47.801897316909134</v>
          </cell>
          <cell r="M55">
            <v>-1.4495592565032698</v>
          </cell>
        </row>
        <row r="56">
          <cell r="L56">
            <v>48.50900409809568</v>
          </cell>
          <cell r="M56">
            <v>-0.74245247531672165</v>
          </cell>
        </row>
        <row r="57">
          <cell r="L57">
            <v>49.216110879282226</v>
          </cell>
          <cell r="M57">
            <v>-3.5345694130173522E-2</v>
          </cell>
        </row>
        <row r="58">
          <cell r="L58">
            <v>49.923217660468772</v>
          </cell>
          <cell r="M58">
            <v>0.67176108705637461</v>
          </cell>
        </row>
        <row r="59">
          <cell r="L59">
            <v>50.630324441655318</v>
          </cell>
          <cell r="M59">
            <v>1.3788678682429227</v>
          </cell>
        </row>
        <row r="60">
          <cell r="L60">
            <v>51.337431222841865</v>
          </cell>
          <cell r="M60">
            <v>2.0859746494294709</v>
          </cell>
        </row>
        <row r="61">
          <cell r="L61">
            <v>52.044538004028411</v>
          </cell>
          <cell r="M61">
            <v>2.7930814306160192</v>
          </cell>
        </row>
        <row r="62">
          <cell r="L62">
            <v>52.751644785214957</v>
          </cell>
          <cell r="M62">
            <v>3.5001882118025671</v>
          </cell>
        </row>
        <row r="63">
          <cell r="L63">
            <v>53.458751566401503</v>
          </cell>
          <cell r="M63">
            <v>4.207294992989115</v>
          </cell>
        </row>
        <row r="64">
          <cell r="L64">
            <v>54.046536818693973</v>
          </cell>
          <cell r="M64">
            <v>3.3982779986141689</v>
          </cell>
        </row>
        <row r="65">
          <cell r="L65">
            <v>54.634322070986443</v>
          </cell>
          <cell r="M65">
            <v>2.5892610042392228</v>
          </cell>
        </row>
        <row r="66">
          <cell r="L66">
            <v>55.222107323278912</v>
          </cell>
          <cell r="M66">
            <v>1.7802440098642767</v>
          </cell>
        </row>
        <row r="67">
          <cell r="L67">
            <v>55.809892575571382</v>
          </cell>
          <cell r="M67">
            <v>0.97122701548933066</v>
          </cell>
        </row>
        <row r="68">
          <cell r="L68">
            <v>56.397677827863852</v>
          </cell>
          <cell r="M68">
            <v>0.16221002111438465</v>
          </cell>
        </row>
        <row r="69">
          <cell r="L69">
            <v>56.985463080156322</v>
          </cell>
          <cell r="M69">
            <v>-0.64680697326056136</v>
          </cell>
        </row>
        <row r="70">
          <cell r="L70">
            <v>57.573248332448792</v>
          </cell>
          <cell r="M70">
            <v>-1.4558239676355074</v>
          </cell>
        </row>
        <row r="71">
          <cell r="L71">
            <v>58.161033584741261</v>
          </cell>
          <cell r="M71">
            <v>-2.2648409620104535</v>
          </cell>
        </row>
        <row r="72">
          <cell r="L72">
            <v>58.748818837033731</v>
          </cell>
          <cell r="M72">
            <v>-3.0738579563853996</v>
          </cell>
        </row>
        <row r="73">
          <cell r="L73">
            <v>59.336604089326201</v>
          </cell>
          <cell r="M73">
            <v>-3.8828749507603457</v>
          </cell>
        </row>
        <row r="74">
          <cell r="L74">
            <v>59.790594589065748</v>
          </cell>
          <cell r="M74">
            <v>-2.9918684265719779</v>
          </cell>
        </row>
        <row r="75">
          <cell r="L75">
            <v>60.244585088805295</v>
          </cell>
          <cell r="M75">
            <v>-2.1008619023836097</v>
          </cell>
        </row>
        <row r="76">
          <cell r="L76">
            <v>60.698575588544841</v>
          </cell>
          <cell r="M76">
            <v>-1.2098553781952417</v>
          </cell>
        </row>
        <row r="77">
          <cell r="L77">
            <v>61.152566088284388</v>
          </cell>
          <cell r="M77">
            <v>-0.31884885400687368</v>
          </cell>
        </row>
        <row r="78">
          <cell r="L78">
            <v>61.606556588023935</v>
          </cell>
          <cell r="M78">
            <v>0.57215767018149433</v>
          </cell>
        </row>
        <row r="79">
          <cell r="L79">
            <v>62.060547087763481</v>
          </cell>
          <cell r="M79">
            <v>1.4631641943698623</v>
          </cell>
        </row>
        <row r="80">
          <cell r="L80">
            <v>62.514537587503028</v>
          </cell>
          <cell r="M80">
            <v>2.3541707185582306</v>
          </cell>
        </row>
        <row r="81">
          <cell r="L81">
            <v>62.968528087242575</v>
          </cell>
          <cell r="M81">
            <v>3.2451772427465988</v>
          </cell>
        </row>
        <row r="82">
          <cell r="L82">
            <v>63.422518586982122</v>
          </cell>
          <cell r="M82">
            <v>4.136183766934967</v>
          </cell>
        </row>
        <row r="83">
          <cell r="L83">
            <v>63.876509086721668</v>
          </cell>
          <cell r="M83">
            <v>5.0271902911233353</v>
          </cell>
        </row>
        <row r="84">
          <cell r="L84">
            <v>64.185526081096612</v>
          </cell>
          <cell r="M84">
            <v>4.0761337748281825</v>
          </cell>
        </row>
        <row r="85">
          <cell r="L85">
            <v>64.494543075471555</v>
          </cell>
          <cell r="M85">
            <v>3.1250772585330298</v>
          </cell>
        </row>
        <row r="86">
          <cell r="L86">
            <v>64.803560069846498</v>
          </cell>
          <cell r="M86">
            <v>2.174020742237877</v>
          </cell>
        </row>
        <row r="87">
          <cell r="L87">
            <v>65.112577064221441</v>
          </cell>
          <cell r="M87">
            <v>1.2229642259427242</v>
          </cell>
        </row>
        <row r="88">
          <cell r="L88">
            <v>65.421594058596384</v>
          </cell>
          <cell r="M88">
            <v>0.27190770964757149</v>
          </cell>
        </row>
        <row r="89">
          <cell r="L89">
            <v>65.730611052971327</v>
          </cell>
          <cell r="M89">
            <v>-0.67914880664758126</v>
          </cell>
        </row>
        <row r="90">
          <cell r="L90">
            <v>66.03962804734627</v>
          </cell>
          <cell r="M90">
            <v>-1.630205322942734</v>
          </cell>
        </row>
        <row r="91">
          <cell r="L91">
            <v>66.348645041721213</v>
          </cell>
          <cell r="M91">
            <v>-2.5812618392378868</v>
          </cell>
        </row>
        <row r="92">
          <cell r="L92">
            <v>66.657662036096156</v>
          </cell>
          <cell r="M92">
            <v>-3.5323183555330395</v>
          </cell>
        </row>
        <row r="93">
          <cell r="L93">
            <v>66.966679030471099</v>
          </cell>
          <cell r="M93">
            <v>-4.4833748718281923</v>
          </cell>
        </row>
        <row r="94">
          <cell r="L94">
            <v>67.123113495511333</v>
          </cell>
          <cell r="M94">
            <v>-3.4956865312330545</v>
          </cell>
        </row>
        <row r="95">
          <cell r="L95">
            <v>67.279547960551568</v>
          </cell>
          <cell r="M95">
            <v>-2.5079981906379167</v>
          </cell>
        </row>
        <row r="96">
          <cell r="L96">
            <v>67.435982425591803</v>
          </cell>
          <cell r="M96">
            <v>-1.520309850042779</v>
          </cell>
        </row>
        <row r="97">
          <cell r="L97">
            <v>67.592416890632038</v>
          </cell>
          <cell r="M97">
            <v>-0.53262150944764108</v>
          </cell>
        </row>
        <row r="98">
          <cell r="L98">
            <v>67.748851355672272</v>
          </cell>
          <cell r="M98">
            <v>0.4550668311474968</v>
          </cell>
        </row>
        <row r="99">
          <cell r="L99">
            <v>67.905285820712507</v>
          </cell>
          <cell r="M99">
            <v>1.4427551717426348</v>
          </cell>
        </row>
        <row r="100">
          <cell r="L100">
            <v>68.061720285752742</v>
          </cell>
          <cell r="M100">
            <v>2.4304435123377726</v>
          </cell>
        </row>
        <row r="101">
          <cell r="L101">
            <v>68.218154750792976</v>
          </cell>
          <cell r="M101">
            <v>3.4181318529329103</v>
          </cell>
        </row>
        <row r="102">
          <cell r="L102">
            <v>68.374589215833211</v>
          </cell>
          <cell r="M102">
            <v>4.4058201935280481</v>
          </cell>
        </row>
        <row r="103">
          <cell r="L103">
            <v>68.531023680873446</v>
          </cell>
          <cell r="M103">
            <v>5.3935085341231863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tabSelected="1" topLeftCell="A5" zoomScale="150" zoomScaleNormal="150" zoomScalePageLayoutView="150" workbookViewId="0">
      <selection activeCell="A6" sqref="A6"/>
    </sheetView>
  </sheetViews>
  <sheetFormatPr baseColWidth="10" defaultRowHeight="15" x14ac:dyDescent="0"/>
  <cols>
    <col min="1" max="1" width="90.6640625" style="29" customWidth="1"/>
  </cols>
  <sheetData>
    <row r="1" spans="1:1" ht="140" customHeight="1">
      <c r="A1" s="30" t="s">
        <v>48</v>
      </c>
    </row>
    <row r="2" spans="1:1" ht="65" customHeight="1">
      <c r="A2" s="30" t="s">
        <v>47</v>
      </c>
    </row>
    <row r="3" spans="1:1" ht="42" customHeight="1">
      <c r="A3" s="30" t="s">
        <v>46</v>
      </c>
    </row>
    <row r="4" spans="1:1" ht="140" customHeight="1">
      <c r="A4" s="30" t="s">
        <v>32</v>
      </c>
    </row>
    <row r="5" spans="1:1" ht="87" customHeight="1">
      <c r="A5" s="30" t="s">
        <v>33</v>
      </c>
    </row>
    <row r="6" spans="1:1" ht="87" customHeight="1">
      <c r="A6" s="30" t="s">
        <v>34</v>
      </c>
    </row>
    <row r="7" spans="1:1">
      <c r="A7" s="29" t="s">
        <v>49</v>
      </c>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zoomScale="150" zoomScaleNormal="150" zoomScalePageLayoutView="150" workbookViewId="0">
      <selection activeCell="C3" sqref="C3"/>
    </sheetView>
  </sheetViews>
  <sheetFormatPr baseColWidth="10" defaultRowHeight="15" x14ac:dyDescent="0"/>
  <cols>
    <col min="1" max="1" width="21.6640625" bestFit="1" customWidth="1"/>
  </cols>
  <sheetData>
    <row r="1" spans="1:5" ht="16" thickBot="1">
      <c r="C1" t="s">
        <v>30</v>
      </c>
      <c r="E1" t="s">
        <v>31</v>
      </c>
    </row>
    <row r="2" spans="1:5">
      <c r="A2" s="5" t="s">
        <v>24</v>
      </c>
      <c r="B2" s="10" t="s">
        <v>12</v>
      </c>
      <c r="C2" s="11">
        <v>130</v>
      </c>
      <c r="D2" s="10" t="s">
        <v>18</v>
      </c>
      <c r="E2" s="11">
        <f>Gain.1</f>
        <v>130</v>
      </c>
    </row>
    <row r="3" spans="1:5">
      <c r="A3" s="6" t="s">
        <v>25</v>
      </c>
      <c r="B3" s="1" t="s">
        <v>13</v>
      </c>
      <c r="C3" s="14">
        <f>1/C4</f>
        <v>1.6666666666666668E-3</v>
      </c>
      <c r="D3" s="1" t="s">
        <v>19</v>
      </c>
      <c r="E3" s="14">
        <f>1/E4</f>
        <v>1.6666666666666668E-3</v>
      </c>
    </row>
    <row r="4" spans="1:5">
      <c r="A4" s="7" t="s">
        <v>26</v>
      </c>
      <c r="B4" s="1" t="s">
        <v>14</v>
      </c>
      <c r="C4" s="15">
        <v>600</v>
      </c>
      <c r="D4" s="1" t="s">
        <v>20</v>
      </c>
      <c r="E4" s="15">
        <f>Inverse.1</f>
        <v>600</v>
      </c>
    </row>
    <row r="5" spans="1:5">
      <c r="A5" s="6" t="s">
        <v>27</v>
      </c>
      <c r="B5" s="2" t="s">
        <v>15</v>
      </c>
      <c r="C5" s="4">
        <v>100000</v>
      </c>
      <c r="D5" s="2" t="s">
        <v>21</v>
      </c>
      <c r="E5" s="4">
        <f>Limit.1</f>
        <v>100000</v>
      </c>
    </row>
    <row r="6" spans="1:5">
      <c r="A6" s="8" t="s">
        <v>28</v>
      </c>
      <c r="B6" s="1" t="s">
        <v>16</v>
      </c>
      <c r="C6" s="21">
        <v>0</v>
      </c>
      <c r="D6" s="1" t="s">
        <v>22</v>
      </c>
      <c r="E6" s="21">
        <v>0</v>
      </c>
    </row>
    <row r="7" spans="1:5" ht="16" thickBot="1">
      <c r="A7" s="9" t="s">
        <v>29</v>
      </c>
      <c r="B7" s="3" t="s">
        <v>17</v>
      </c>
      <c r="C7" s="12">
        <v>-3</v>
      </c>
      <c r="D7" s="3" t="s">
        <v>23</v>
      </c>
      <c r="E7" s="12">
        <f>Lag.1</f>
        <v>-3</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2"/>
  <sheetViews>
    <sheetView workbookViewId="0">
      <pane xSplit="1" ySplit="1" topLeftCell="B85" activePane="bottomRight" state="frozenSplit"/>
      <selection pane="topRight" activeCell="B3606" sqref="B1:B1048576"/>
      <selection pane="bottomLeft" activeCell="A2" sqref="A2"/>
      <selection pane="bottomRight" activeCell="M13" sqref="M13"/>
    </sheetView>
  </sheetViews>
  <sheetFormatPr baseColWidth="10" defaultRowHeight="15" x14ac:dyDescent="0"/>
  <cols>
    <col min="1" max="1" width="6" customWidth="1"/>
    <col min="2" max="2" width="9.5" style="20" customWidth="1"/>
    <col min="3" max="3" width="9.5" style="35" customWidth="1"/>
    <col min="4" max="4" width="8.6640625" style="35" customWidth="1"/>
    <col min="5" max="5" width="12.1640625" style="25" customWidth="1"/>
    <col min="6" max="8" width="9.5" style="20" customWidth="1"/>
    <col min="9" max="11" width="9.5" style="27" customWidth="1"/>
    <col min="12" max="12" width="9.5" style="28" customWidth="1"/>
  </cols>
  <sheetData>
    <row r="1" spans="1:13">
      <c r="A1" t="s">
        <v>0</v>
      </c>
      <c r="B1" s="17" t="s">
        <v>2</v>
      </c>
      <c r="C1" s="34" t="s">
        <v>1</v>
      </c>
      <c r="D1" s="34" t="s">
        <v>7</v>
      </c>
      <c r="E1" s="24" t="s">
        <v>3</v>
      </c>
      <c r="F1" s="16" t="s">
        <v>8</v>
      </c>
      <c r="G1" s="17" t="s">
        <v>4</v>
      </c>
      <c r="H1" s="17" t="s">
        <v>9</v>
      </c>
      <c r="I1" s="18" t="s">
        <v>5</v>
      </c>
      <c r="J1" s="18" t="s">
        <v>10</v>
      </c>
      <c r="K1" s="18" t="s">
        <v>6</v>
      </c>
      <c r="L1" s="22" t="s">
        <v>11</v>
      </c>
    </row>
    <row r="2" spans="1:13">
      <c r="A2">
        <v>-10</v>
      </c>
      <c r="B2" s="16">
        <v>0</v>
      </c>
      <c r="C2" s="34">
        <v>0</v>
      </c>
      <c r="D2" s="34">
        <v>0</v>
      </c>
      <c r="E2" s="24">
        <v>0</v>
      </c>
      <c r="F2" s="16">
        <v>0</v>
      </c>
      <c r="G2" s="16">
        <v>0</v>
      </c>
      <c r="H2" s="16">
        <v>0</v>
      </c>
      <c r="I2" s="18">
        <v>0</v>
      </c>
      <c r="J2" s="18">
        <v>0</v>
      </c>
      <c r="K2" s="18">
        <v>0</v>
      </c>
      <c r="L2" s="22">
        <v>0</v>
      </c>
    </row>
    <row r="3" spans="1:13">
      <c r="A3">
        <v>-9</v>
      </c>
      <c r="B3" s="16">
        <v>0</v>
      </c>
      <c r="C3" s="34">
        <v>0</v>
      </c>
      <c r="D3" s="34">
        <v>0</v>
      </c>
      <c r="E3" s="24">
        <v>0</v>
      </c>
      <c r="F3" s="16">
        <v>0</v>
      </c>
      <c r="G3" s="16">
        <v>0</v>
      </c>
      <c r="H3" s="16">
        <v>0</v>
      </c>
      <c r="I3" s="18">
        <v>0</v>
      </c>
      <c r="J3" s="18">
        <v>0</v>
      </c>
      <c r="K3" s="18">
        <v>0</v>
      </c>
      <c r="L3" s="22">
        <v>0</v>
      </c>
    </row>
    <row r="4" spans="1:13">
      <c r="A4">
        <v>-8</v>
      </c>
      <c r="B4" s="16">
        <v>0</v>
      </c>
      <c r="C4" s="34">
        <v>0</v>
      </c>
      <c r="D4" s="34">
        <v>0</v>
      </c>
      <c r="E4" s="24">
        <v>0</v>
      </c>
      <c r="F4" s="16">
        <v>0</v>
      </c>
      <c r="G4" s="16">
        <v>0</v>
      </c>
      <c r="H4" s="16">
        <v>0</v>
      </c>
      <c r="I4" s="18">
        <v>0</v>
      </c>
      <c r="J4" s="18">
        <v>0</v>
      </c>
      <c r="K4" s="18">
        <v>0</v>
      </c>
      <c r="L4" s="22">
        <v>0</v>
      </c>
    </row>
    <row r="5" spans="1:13">
      <c r="A5">
        <v>-7</v>
      </c>
      <c r="B5" s="16">
        <v>0</v>
      </c>
      <c r="C5" s="34">
        <v>0</v>
      </c>
      <c r="D5" s="34">
        <v>0</v>
      </c>
      <c r="E5" s="24">
        <v>0</v>
      </c>
      <c r="F5" s="16">
        <v>0</v>
      </c>
      <c r="G5" s="16">
        <v>0</v>
      </c>
      <c r="H5" s="16">
        <v>0</v>
      </c>
      <c r="I5" s="18">
        <v>0</v>
      </c>
      <c r="J5" s="18">
        <v>0</v>
      </c>
      <c r="K5" s="18">
        <v>0</v>
      </c>
      <c r="L5" s="22">
        <v>0</v>
      </c>
    </row>
    <row r="6" spans="1:13">
      <c r="A6">
        <v>-6</v>
      </c>
      <c r="B6" s="16">
        <v>0</v>
      </c>
      <c r="C6" s="34">
        <v>0</v>
      </c>
      <c r="D6" s="34">
        <v>0</v>
      </c>
      <c r="E6" s="24">
        <v>0</v>
      </c>
      <c r="F6" s="16">
        <v>0</v>
      </c>
      <c r="G6" s="16">
        <v>0</v>
      </c>
      <c r="H6" s="16">
        <v>0</v>
      </c>
      <c r="I6" s="18">
        <v>0</v>
      </c>
      <c r="J6" s="18">
        <v>0</v>
      </c>
      <c r="K6" s="18">
        <v>0</v>
      </c>
      <c r="L6" s="22">
        <v>0</v>
      </c>
    </row>
    <row r="7" spans="1:13">
      <c r="A7">
        <v>-5</v>
      </c>
      <c r="B7" s="16">
        <v>0</v>
      </c>
      <c r="C7" s="34">
        <v>0</v>
      </c>
      <c r="D7" s="34">
        <v>0</v>
      </c>
      <c r="E7" s="24">
        <v>0</v>
      </c>
      <c r="F7" s="16">
        <v>0</v>
      </c>
      <c r="G7" s="16">
        <v>0</v>
      </c>
      <c r="H7" s="16">
        <v>0</v>
      </c>
      <c r="I7" s="18">
        <v>0</v>
      </c>
      <c r="J7" s="18">
        <v>0</v>
      </c>
      <c r="K7" s="18">
        <v>0</v>
      </c>
      <c r="L7" s="22">
        <v>0</v>
      </c>
    </row>
    <row r="8" spans="1:13">
      <c r="A8">
        <v>-4</v>
      </c>
      <c r="B8" s="16">
        <v>0</v>
      </c>
      <c r="C8" s="34">
        <v>0</v>
      </c>
      <c r="D8" s="34">
        <v>0</v>
      </c>
      <c r="E8" s="24">
        <v>0</v>
      </c>
      <c r="F8" s="16">
        <v>0</v>
      </c>
      <c r="G8" s="16">
        <v>0</v>
      </c>
      <c r="H8" s="16">
        <v>0</v>
      </c>
      <c r="I8" s="18">
        <v>0</v>
      </c>
      <c r="J8" s="18">
        <v>0</v>
      </c>
      <c r="K8" s="18">
        <v>0</v>
      </c>
      <c r="L8" s="22">
        <v>0</v>
      </c>
    </row>
    <row r="9" spans="1:13">
      <c r="A9">
        <v>-3</v>
      </c>
      <c r="B9" s="16">
        <v>0</v>
      </c>
      <c r="C9" s="34">
        <v>0</v>
      </c>
      <c r="D9" s="34">
        <v>0</v>
      </c>
      <c r="E9" s="24">
        <v>0</v>
      </c>
      <c r="F9" s="16">
        <v>0</v>
      </c>
      <c r="G9" s="16">
        <v>0</v>
      </c>
      <c r="H9" s="16">
        <v>0</v>
      </c>
      <c r="I9" s="18">
        <v>0</v>
      </c>
      <c r="J9" s="18">
        <v>0</v>
      </c>
      <c r="K9" s="18">
        <v>0</v>
      </c>
      <c r="L9" s="22">
        <v>0</v>
      </c>
    </row>
    <row r="10" spans="1:13">
      <c r="A10">
        <v>-2</v>
      </c>
      <c r="B10" s="16">
        <v>0</v>
      </c>
      <c r="C10" s="34">
        <v>0</v>
      </c>
      <c r="D10" s="34">
        <v>0</v>
      </c>
      <c r="E10" s="24">
        <v>0</v>
      </c>
      <c r="F10" s="16">
        <v>0</v>
      </c>
      <c r="G10" s="16">
        <v>0</v>
      </c>
      <c r="H10" s="16">
        <v>0</v>
      </c>
      <c r="I10" s="18">
        <v>0</v>
      </c>
      <c r="J10" s="18">
        <v>0</v>
      </c>
      <c r="K10" s="18">
        <v>0</v>
      </c>
      <c r="L10" s="22">
        <v>0</v>
      </c>
    </row>
    <row r="11" spans="1:13">
      <c r="A11">
        <v>-1</v>
      </c>
      <c r="B11" s="16">
        <v>0</v>
      </c>
      <c r="C11" s="34">
        <v>0</v>
      </c>
      <c r="D11" s="34">
        <v>0</v>
      </c>
      <c r="E11" s="24">
        <v>0</v>
      </c>
      <c r="F11" s="16">
        <v>0</v>
      </c>
      <c r="G11" s="16">
        <v>0</v>
      </c>
      <c r="H11" s="16">
        <v>0</v>
      </c>
      <c r="I11" s="18">
        <v>0</v>
      </c>
      <c r="J11" s="18">
        <v>0</v>
      </c>
      <c r="K11" s="18">
        <v>0</v>
      </c>
      <c r="L11" s="22">
        <v>0</v>
      </c>
    </row>
    <row r="12" spans="1:13" s="13" customFormat="1">
      <c r="A12" s="13">
        <v>0</v>
      </c>
      <c r="B12" s="19">
        <v>0</v>
      </c>
      <c r="C12" s="34">
        <v>0</v>
      </c>
      <c r="D12" s="34">
        <v>0</v>
      </c>
      <c r="E12" s="26">
        <v>0</v>
      </c>
      <c r="F12" s="19">
        <v>0</v>
      </c>
      <c r="G12" s="19">
        <v>0</v>
      </c>
      <c r="H12" s="19">
        <v>0</v>
      </c>
      <c r="I12" s="19">
        <v>0</v>
      </c>
      <c r="J12" s="19">
        <v>0</v>
      </c>
      <c r="K12" s="19">
        <v>0</v>
      </c>
      <c r="L12" s="23">
        <v>0</v>
      </c>
    </row>
    <row r="13" spans="1:13">
      <c r="A13">
        <v>1</v>
      </c>
      <c r="B13" s="16">
        <v>0</v>
      </c>
      <c r="C13" s="35">
        <f t="shared" ref="C13:C76" ca="1" si="0">Dis+Out.1</f>
        <v>0</v>
      </c>
      <c r="D13" s="35">
        <f t="shared" ref="D13:D76" ca="1" si="1">Dis+Out.2</f>
        <v>3.5004009239780757E-15</v>
      </c>
      <c r="E13" s="25">
        <f t="shared" ref="E13:E76" ca="1" si="2">IF(E12+Slow.1*(Gain.1*(TZErr.1)-E12)&lt;Limit.1,IF(E12+Slow.1*(Gain.1*(TZErr.1)-E12)&gt;-Limit.1,E12+Slow.1*(Gain.1*(TZErr.1)-E12),-Limit.1),Limit.1)</f>
        <v>0</v>
      </c>
      <c r="F13" s="20">
        <f t="shared" ref="F13:F76" ca="1" si="3">IF(F12+Slow.2*(Gain.2*(TZErr.2)-F12)&lt;Limit.2,IF(F12+Slow.2*(Gain.2*(TZErr.2)-F12)&gt;-Limit.2,F12+Slow.2*(Gain.2*(TZErr.2)-F12),-Limit.2),Limit.2)</f>
        <v>3.5004009239780757E-15</v>
      </c>
      <c r="G13" s="20">
        <f t="shared" ref="G13:G76" ca="1" si="4">OFFSET(C13,Lag.1,0)</f>
        <v>0</v>
      </c>
      <c r="H13" s="20">
        <f t="shared" ref="H13:H76" ca="1" si="5">OFFSET(D13,Lag.2,0)</f>
        <v>0</v>
      </c>
      <c r="I13" s="32">
        <v>0</v>
      </c>
      <c r="J13" s="32">
        <v>1.6155696572206502E-14</v>
      </c>
      <c r="K13" s="27">
        <f t="shared" ref="K13:K76" ca="1" si="6">IF(Ref.1-Per.1&gt;TZ.1,Ref.1-Per.1-TZ.1,IF(Ref.1-Per.1&lt;-1*TZ.1,Ref.1-Per.1+TZ.1,0))</f>
        <v>0</v>
      </c>
      <c r="L13" s="28">
        <f t="shared" ref="L13:L76" ca="1" si="7">IF(Ref.2-Per.2&gt;TZ.2,Ref.2-Per.2-TZ.2,IF(Ref.2-Per.2&lt;-1*TZ.2,Ref.2-Per.2+TZ.2,0))</f>
        <v>1.6155696572206502E-14</v>
      </c>
      <c r="M13">
        <v>0</v>
      </c>
    </row>
    <row r="14" spans="1:13">
      <c r="A14">
        <v>2</v>
      </c>
      <c r="B14" s="16">
        <v>0</v>
      </c>
      <c r="C14" s="35">
        <f t="shared" ca="1" si="0"/>
        <v>0.21399914046227997</v>
      </c>
      <c r="D14" s="35">
        <f t="shared" ca="1" si="1"/>
        <v>3.3894134092056966E-2</v>
      </c>
      <c r="E14" s="25">
        <f t="shared" ca="1" si="2"/>
        <v>0.21399914046227997</v>
      </c>
      <c r="F14" s="20">
        <f t="shared" ca="1" si="3"/>
        <v>3.3894134092056966E-2</v>
      </c>
      <c r="G14" s="20">
        <f t="shared" ca="1" si="4"/>
        <v>0</v>
      </c>
      <c r="H14" s="20">
        <f t="shared" ca="1" si="5"/>
        <v>0</v>
      </c>
      <c r="I14" s="32">
        <v>0.98768834059513821</v>
      </c>
      <c r="J14" s="32">
        <v>0.15643446504024677</v>
      </c>
      <c r="K14" s="27">
        <f t="shared" ca="1" si="6"/>
        <v>0.98768834059513821</v>
      </c>
      <c r="L14" s="28">
        <f t="shared" ca="1" si="7"/>
        <v>0.15643446504024677</v>
      </c>
      <c r="M14">
        <f ca="1">SQRT((C14-C13)*(C14-C13)+(D14-D13)*(D14-D13))</f>
        <v>0.21666666666666734</v>
      </c>
    </row>
    <row r="15" spans="1:13">
      <c r="A15">
        <v>3</v>
      </c>
      <c r="B15" s="16">
        <v>0</v>
      </c>
      <c r="C15" s="35">
        <f t="shared" ca="1" si="0"/>
        <v>0.64164075615273608</v>
      </c>
      <c r="D15" s="35">
        <f t="shared" ca="1" si="1"/>
        <v>0.10162591205267364</v>
      </c>
      <c r="E15" s="25">
        <f t="shared" ca="1" si="2"/>
        <v>0.64164075615273608</v>
      </c>
      <c r="F15" s="20">
        <f t="shared" ca="1" si="3"/>
        <v>0.10162591205267364</v>
      </c>
      <c r="G15" s="20">
        <f t="shared" ca="1" si="4"/>
        <v>0</v>
      </c>
      <c r="H15" s="20">
        <f t="shared" ca="1" si="5"/>
        <v>0</v>
      </c>
      <c r="I15" s="32">
        <v>1.9753766811902764</v>
      </c>
      <c r="J15" s="32">
        <v>0.31286893008047739</v>
      </c>
      <c r="K15" s="27">
        <f t="shared" ca="1" si="6"/>
        <v>1.9753766811902764</v>
      </c>
      <c r="L15" s="28">
        <f t="shared" ca="1" si="7"/>
        <v>0.31286893008047739</v>
      </c>
      <c r="M15">
        <f t="shared" ref="M15:M78" ca="1" si="8">SQRT((C15-C14)*(C15-C14)+(D15-D14)*(D15-D14))</f>
        <v>0.43297222222222298</v>
      </c>
    </row>
    <row r="16" spans="1:13">
      <c r="A16">
        <v>4</v>
      </c>
      <c r="B16" s="16">
        <v>0</v>
      </c>
      <c r="C16" s="35">
        <f t="shared" ca="1" si="0"/>
        <v>1.2825687762793212</v>
      </c>
      <c r="D16" s="35">
        <f t="shared" ca="1" si="1"/>
        <v>0.20313893780873848</v>
      </c>
      <c r="E16" s="25">
        <f t="shared" ca="1" si="2"/>
        <v>1.2825687762793212</v>
      </c>
      <c r="F16" s="20">
        <f t="shared" ca="1" si="3"/>
        <v>0.20313893780873848</v>
      </c>
      <c r="G16" s="20">
        <f t="shared" ca="1" si="4"/>
        <v>0</v>
      </c>
      <c r="H16" s="20">
        <f t="shared" ca="1" si="5"/>
        <v>3.5004009239780757E-15</v>
      </c>
      <c r="I16" s="32">
        <v>2.9630650217854146</v>
      </c>
      <c r="J16" s="32">
        <v>0.46930339512070801</v>
      </c>
      <c r="K16" s="27">
        <f t="shared" ca="1" si="6"/>
        <v>2.9630650217854146</v>
      </c>
      <c r="L16" s="28">
        <f t="shared" ca="1" si="7"/>
        <v>0.46930339512070451</v>
      </c>
      <c r="M16">
        <f t="shared" ca="1" si="8"/>
        <v>0.64891726851851905</v>
      </c>
    </row>
    <row r="17" spans="1:13">
      <c r="A17">
        <v>5</v>
      </c>
      <c r="B17" s="16">
        <v>0</v>
      </c>
      <c r="C17" s="35">
        <f t="shared" ca="1" si="0"/>
        <v>2.0900612430678147</v>
      </c>
      <c r="D17" s="35">
        <f t="shared" ca="1" si="1"/>
        <v>0.33103318022731498</v>
      </c>
      <c r="E17" s="25">
        <f t="shared" ca="1" si="2"/>
        <v>2.0900612430678147</v>
      </c>
      <c r="F17" s="20">
        <f t="shared" ca="1" si="3"/>
        <v>0.33103318022731498</v>
      </c>
      <c r="G17" s="20">
        <f t="shared" ca="1" si="4"/>
        <v>0.21399914046227997</v>
      </c>
      <c r="H17" s="20">
        <f t="shared" ca="1" si="5"/>
        <v>3.3894134092056966E-2</v>
      </c>
      <c r="I17" s="32">
        <v>3.9507533623805529</v>
      </c>
      <c r="J17" s="32">
        <v>0.62573786016093869</v>
      </c>
      <c r="K17" s="27">
        <f t="shared" ca="1" si="6"/>
        <v>3.736754221918273</v>
      </c>
      <c r="L17" s="28">
        <f t="shared" ca="1" si="7"/>
        <v>0.59184372606888169</v>
      </c>
      <c r="M17">
        <f t="shared" ca="1" si="8"/>
        <v>0.81755796195987718</v>
      </c>
    </row>
    <row r="18" spans="1:13">
      <c r="A18">
        <v>6</v>
      </c>
      <c r="B18" s="16">
        <v>0</v>
      </c>
      <c r="C18" s="35">
        <f t="shared" ca="1" si="0"/>
        <v>3.0175513461410088</v>
      </c>
      <c r="D18" s="35">
        <f t="shared" ca="1" si="1"/>
        <v>0.47793318110911021</v>
      </c>
      <c r="E18" s="25">
        <f t="shared" ca="1" si="2"/>
        <v>3.0175513461410088</v>
      </c>
      <c r="F18" s="20">
        <f t="shared" ca="1" si="3"/>
        <v>0.47793318110911021</v>
      </c>
      <c r="G18" s="20">
        <f t="shared" ca="1" si="4"/>
        <v>0.64164075615273608</v>
      </c>
      <c r="H18" s="20">
        <f t="shared" ca="1" si="5"/>
        <v>0.10162591205267364</v>
      </c>
      <c r="I18" s="32">
        <v>4.9384417029756911</v>
      </c>
      <c r="J18" s="32">
        <v>0.78217232520116931</v>
      </c>
      <c r="K18" s="27">
        <f t="shared" ca="1" si="6"/>
        <v>4.2968009468229553</v>
      </c>
      <c r="L18" s="28">
        <f t="shared" ca="1" si="7"/>
        <v>0.68054641314849562</v>
      </c>
      <c r="M18">
        <f t="shared" ca="1" si="8"/>
        <v>0.93905138387512943</v>
      </c>
    </row>
    <row r="19" spans="1:13">
      <c r="A19">
        <v>7</v>
      </c>
      <c r="B19" s="16">
        <v>0</v>
      </c>
      <c r="C19" s="35">
        <f t="shared" ca="1" si="0"/>
        <v>4.0186270351439344</v>
      </c>
      <c r="D19" s="35">
        <f t="shared" ca="1" si="1"/>
        <v>0.63648799383433841</v>
      </c>
      <c r="E19" s="25">
        <f t="shared" ca="1" si="2"/>
        <v>4.0186270351439344</v>
      </c>
      <c r="F19" s="20">
        <f t="shared" ca="1" si="3"/>
        <v>0.63648799383433841</v>
      </c>
      <c r="G19" s="20">
        <f t="shared" ca="1" si="4"/>
        <v>1.2825687762793212</v>
      </c>
      <c r="H19" s="20">
        <f t="shared" ca="1" si="5"/>
        <v>0.20313893780873848</v>
      </c>
      <c r="I19" s="32">
        <v>5.9261300435708293</v>
      </c>
      <c r="J19" s="32">
        <v>0.93860679024139992</v>
      </c>
      <c r="K19" s="27">
        <f t="shared" ca="1" si="6"/>
        <v>4.6435612672915081</v>
      </c>
      <c r="L19" s="28">
        <f t="shared" ca="1" si="7"/>
        <v>0.73546785243266144</v>
      </c>
      <c r="M19">
        <f t="shared" ca="1" si="8"/>
        <v>1.0135542233896586</v>
      </c>
    </row>
    <row r="20" spans="1:13">
      <c r="A20">
        <v>8</v>
      </c>
      <c r="B20" s="16">
        <v>0</v>
      </c>
      <c r="C20" s="35">
        <f t="shared" ca="1" si="0"/>
        <v>5.0570767039899609</v>
      </c>
      <c r="D20" s="35">
        <f t="shared" ca="1" si="1"/>
        <v>0.80096226343971622</v>
      </c>
      <c r="E20" s="25">
        <f t="shared" ca="1" si="2"/>
        <v>5.0570767039899609</v>
      </c>
      <c r="F20" s="20">
        <f t="shared" ca="1" si="3"/>
        <v>0.80096226343971622</v>
      </c>
      <c r="G20" s="20">
        <f t="shared" ca="1" si="4"/>
        <v>2.0900612430678147</v>
      </c>
      <c r="H20" s="20">
        <f t="shared" ca="1" si="5"/>
        <v>0.33103318022731498</v>
      </c>
      <c r="I20" s="32">
        <v>6.9138183841659675</v>
      </c>
      <c r="J20" s="32">
        <v>1.0950412552816307</v>
      </c>
      <c r="K20" s="27">
        <f t="shared" ca="1" si="6"/>
        <v>4.8237571410981523</v>
      </c>
      <c r="L20" s="28">
        <f t="shared" ca="1" si="7"/>
        <v>0.76400807505431567</v>
      </c>
      <c r="M20">
        <f t="shared" ca="1" si="8"/>
        <v>1.0513940745927022</v>
      </c>
    </row>
    <row r="21" spans="1:13">
      <c r="A21">
        <v>9</v>
      </c>
      <c r="B21" s="16">
        <v>0</v>
      </c>
      <c r="C21" s="35">
        <f t="shared" ca="1" si="0"/>
        <v>6.1068385748509986</v>
      </c>
      <c r="D21" s="35">
        <f t="shared" ca="1" si="1"/>
        <v>0.96722820983007951</v>
      </c>
      <c r="E21" s="25">
        <f t="shared" ca="1" si="2"/>
        <v>6.1068385748509986</v>
      </c>
      <c r="F21" s="20">
        <f t="shared" ca="1" si="3"/>
        <v>0.96722820983007951</v>
      </c>
      <c r="G21" s="20">
        <f t="shared" ca="1" si="4"/>
        <v>3.0175513461410088</v>
      </c>
      <c r="H21" s="20">
        <f t="shared" ca="1" si="5"/>
        <v>0.47793318110911021</v>
      </c>
      <c r="I21" s="32">
        <v>7.9015067247611057</v>
      </c>
      <c r="J21" s="32">
        <v>1.2514757203218614</v>
      </c>
      <c r="K21" s="27">
        <f t="shared" ca="1" si="6"/>
        <v>4.8839553786200973</v>
      </c>
      <c r="L21" s="28">
        <f t="shared" ca="1" si="7"/>
        <v>0.77354253921275118</v>
      </c>
      <c r="M21">
        <f t="shared" ca="1" si="8"/>
        <v>1.0628472846287698</v>
      </c>
    </row>
    <row r="22" spans="1:13">
      <c r="A22">
        <v>10</v>
      </c>
      <c r="B22" s="16">
        <v>0</v>
      </c>
      <c r="C22" s="35">
        <f t="shared" ca="1" si="0"/>
        <v>7.1519502504389143</v>
      </c>
      <c r="D22" s="35">
        <f t="shared" ca="1" si="1"/>
        <v>1.1327576376447093</v>
      </c>
      <c r="E22" s="25">
        <f t="shared" ca="1" si="2"/>
        <v>7.1519502504389143</v>
      </c>
      <c r="F22" s="20">
        <f t="shared" ca="1" si="3"/>
        <v>1.1327576376447093</v>
      </c>
      <c r="G22" s="20">
        <f t="shared" ca="1" si="4"/>
        <v>4.0186270351439344</v>
      </c>
      <c r="H22" s="20">
        <f t="shared" ca="1" si="5"/>
        <v>0.63648799383433841</v>
      </c>
      <c r="I22" s="32">
        <v>8.8891950653562439</v>
      </c>
      <c r="J22" s="32">
        <v>1.4079101853620921</v>
      </c>
      <c r="K22" s="27">
        <f t="shared" ca="1" si="6"/>
        <v>4.8705680302123096</v>
      </c>
      <c r="L22" s="28">
        <f t="shared" ca="1" si="7"/>
        <v>0.77142219152775371</v>
      </c>
      <c r="M22">
        <f t="shared" ca="1" si="8"/>
        <v>1.0581391240866296</v>
      </c>
    </row>
    <row r="23" spans="1:13">
      <c r="A23">
        <v>11</v>
      </c>
      <c r="B23" s="16">
        <v>0</v>
      </c>
      <c r="C23" s="35">
        <f t="shared" ca="1" si="0"/>
        <v>8.1843217854464907</v>
      </c>
      <c r="D23" s="35">
        <f t="shared" ca="1" si="1"/>
        <v>1.2962692254238661</v>
      </c>
      <c r="E23" s="25">
        <f t="shared" ca="1" si="2"/>
        <v>8.1843217854464907</v>
      </c>
      <c r="F23" s="20">
        <f t="shared" ca="1" si="3"/>
        <v>1.2962692254238661</v>
      </c>
      <c r="G23" s="20">
        <f t="shared" ca="1" si="4"/>
        <v>5.0570767039899609</v>
      </c>
      <c r="H23" s="20">
        <f t="shared" ca="1" si="5"/>
        <v>0.80096226343971622</v>
      </c>
      <c r="I23" s="32">
        <v>9.8768834059513821</v>
      </c>
      <c r="J23" s="32">
        <v>1.5643446504023228</v>
      </c>
      <c r="K23" s="27">
        <f t="shared" ca="1" si="6"/>
        <v>4.8198067019614212</v>
      </c>
      <c r="L23" s="28">
        <f t="shared" ca="1" si="7"/>
        <v>0.76338238696260663</v>
      </c>
      <c r="M23">
        <f t="shared" ca="1" si="8"/>
        <v>1.0452401760513994</v>
      </c>
    </row>
    <row r="24" spans="1:13">
      <c r="A24">
        <v>12</v>
      </c>
      <c r="B24" s="16">
        <v>0</v>
      </c>
      <c r="C24" s="35">
        <f t="shared" ca="1" si="0"/>
        <v>9.1935865410731132</v>
      </c>
      <c r="D24" s="35">
        <f t="shared" ca="1" si="1"/>
        <v>1.3565303233909076</v>
      </c>
      <c r="E24" s="25">
        <f t="shared" ca="1" si="2"/>
        <v>9.1935865410731132</v>
      </c>
      <c r="F24" s="20">
        <f t="shared" ca="1" si="3"/>
        <v>1.3565303233909076</v>
      </c>
      <c r="G24" s="20">
        <f t="shared" ca="1" si="4"/>
        <v>6.1068385748509986</v>
      </c>
      <c r="H24" s="20">
        <f t="shared" ca="1" si="5"/>
        <v>0.96722820983007951</v>
      </c>
      <c r="I24" s="32">
        <v>10.827939922246536</v>
      </c>
      <c r="J24" s="32">
        <v>1.2553276560273774</v>
      </c>
      <c r="K24" s="27">
        <f t="shared" ca="1" si="6"/>
        <v>4.7211013473955372</v>
      </c>
      <c r="L24" s="28">
        <f t="shared" ca="1" si="7"/>
        <v>0.28809944619729788</v>
      </c>
      <c r="M24">
        <f t="shared" ca="1" si="8"/>
        <v>1.011062187443611</v>
      </c>
    </row>
    <row r="25" spans="1:13">
      <c r="A25">
        <v>13</v>
      </c>
      <c r="B25" s="16">
        <v>0</v>
      </c>
      <c r="C25" s="35">
        <f t="shared" ca="1" si="0"/>
        <v>10.180790570926925</v>
      </c>
      <c r="D25" s="35">
        <f t="shared" ca="1" si="1"/>
        <v>1.3138725947202627</v>
      </c>
      <c r="E25" s="25">
        <f t="shared" ca="1" si="2"/>
        <v>10.180790570926925</v>
      </c>
      <c r="F25" s="20">
        <f t="shared" ca="1" si="3"/>
        <v>1.3138725947202627</v>
      </c>
      <c r="G25" s="20">
        <f t="shared" ca="1" si="4"/>
        <v>7.1519502504389143</v>
      </c>
      <c r="H25" s="20">
        <f t="shared" ca="1" si="5"/>
        <v>1.1327576376447093</v>
      </c>
      <c r="I25" s="32">
        <v>11.778996438541689</v>
      </c>
      <c r="J25" s="32">
        <v>0.94631066165243194</v>
      </c>
      <c r="K25" s="27">
        <f t="shared" ca="1" si="6"/>
        <v>4.6270461881027751</v>
      </c>
      <c r="L25" s="28">
        <f t="shared" ca="1" si="7"/>
        <v>-0.18644697599227733</v>
      </c>
      <c r="M25">
        <f t="shared" ca="1" si="8"/>
        <v>0.98812523415554188</v>
      </c>
    </row>
    <row r="26" spans="1:13">
      <c r="A26">
        <v>14</v>
      </c>
      <c r="B26" s="16">
        <v>0</v>
      </c>
      <c r="C26" s="35">
        <f t="shared" ca="1" si="0"/>
        <v>11.148731006676623</v>
      </c>
      <c r="D26" s="35">
        <f t="shared" ca="1" si="1"/>
        <v>1.1689047694640133</v>
      </c>
      <c r="E26" s="25">
        <f t="shared" ca="1" si="2"/>
        <v>11.148731006676623</v>
      </c>
      <c r="F26" s="20">
        <f t="shared" ca="1" si="3"/>
        <v>1.1689047694640133</v>
      </c>
      <c r="G26" s="20">
        <f t="shared" ca="1" si="4"/>
        <v>8.1843217854464907</v>
      </c>
      <c r="H26" s="20">
        <f t="shared" ca="1" si="5"/>
        <v>1.2962692254238661</v>
      </c>
      <c r="I26" s="32">
        <v>12.730052954836843</v>
      </c>
      <c r="J26" s="32">
        <v>0.63729366727748649</v>
      </c>
      <c r="K26" s="27">
        <f t="shared" ca="1" si="6"/>
        <v>4.5457311693903524</v>
      </c>
      <c r="L26" s="28">
        <f t="shared" ca="1" si="7"/>
        <v>-0.65897555814637965</v>
      </c>
      <c r="M26">
        <f t="shared" ca="1" si="8"/>
        <v>0.97873610208208928</v>
      </c>
    </row>
    <row r="27" spans="1:13">
      <c r="A27">
        <v>15</v>
      </c>
      <c r="B27" s="16">
        <v>0</v>
      </c>
      <c r="C27" s="35">
        <f t="shared" ca="1" si="0"/>
        <v>12.102446423178254</v>
      </c>
      <c r="D27" s="35">
        <f t="shared" ca="1" si="1"/>
        <v>0.9441683039090939</v>
      </c>
      <c r="E27" s="25">
        <f t="shared" ca="1" si="2"/>
        <v>12.102446423178254</v>
      </c>
      <c r="F27" s="20">
        <f t="shared" ca="1" si="3"/>
        <v>0.9441683039090939</v>
      </c>
      <c r="G27" s="20">
        <f t="shared" ca="1" si="4"/>
        <v>9.1935865410731132</v>
      </c>
      <c r="H27" s="20">
        <f t="shared" ca="1" si="5"/>
        <v>1.3565303233909076</v>
      </c>
      <c r="I27" s="32">
        <v>13.681109471131997</v>
      </c>
      <c r="J27" s="32">
        <v>0.32827667290254103</v>
      </c>
      <c r="K27" s="27">
        <f t="shared" ca="1" si="6"/>
        <v>4.4875229300588835</v>
      </c>
      <c r="L27" s="28">
        <f t="shared" ca="1" si="7"/>
        <v>-1.0282536504883666</v>
      </c>
      <c r="M27">
        <f t="shared" ca="1" si="8"/>
        <v>0.97983650402656253</v>
      </c>
    </row>
    <row r="28" spans="1:13">
      <c r="A28">
        <v>16</v>
      </c>
      <c r="B28" s="16">
        <v>0</v>
      </c>
      <c r="C28" s="35">
        <f t="shared" ca="1" si="0"/>
        <v>13.046740352714671</v>
      </c>
      <c r="D28" s="35">
        <f t="shared" ca="1" si="1"/>
        <v>0.6620952248941675</v>
      </c>
      <c r="E28" s="25">
        <f t="shared" ca="1" si="2"/>
        <v>13.046740352714671</v>
      </c>
      <c r="F28" s="20">
        <f t="shared" ca="1" si="3"/>
        <v>0.6620952248941675</v>
      </c>
      <c r="G28" s="20">
        <f t="shared" ca="1" si="4"/>
        <v>10.180790570926925</v>
      </c>
      <c r="H28" s="20">
        <f t="shared" ca="1" si="5"/>
        <v>1.3138725947202627</v>
      </c>
      <c r="I28" s="32">
        <v>14.63216598742715</v>
      </c>
      <c r="J28" s="32">
        <v>1.9259678527595581E-2</v>
      </c>
      <c r="K28" s="27">
        <f t="shared" ca="1" si="6"/>
        <v>4.4513754165002251</v>
      </c>
      <c r="L28" s="28">
        <f t="shared" ca="1" si="7"/>
        <v>-1.2946129161926672</v>
      </c>
      <c r="M28">
        <f t="shared" ca="1" si="8"/>
        <v>0.98552333674261106</v>
      </c>
    </row>
    <row r="29" spans="1:13">
      <c r="A29">
        <v>17</v>
      </c>
      <c r="B29" s="16">
        <v>0</v>
      </c>
      <c r="C29" s="35">
        <f t="shared" ca="1" si="0"/>
        <v>13.98580227648671</v>
      </c>
      <c r="D29" s="35">
        <f t="shared" ca="1" si="1"/>
        <v>0.34494828103521519</v>
      </c>
      <c r="E29" s="25">
        <f t="shared" ca="1" si="2"/>
        <v>13.98580227648671</v>
      </c>
      <c r="F29" s="20">
        <f t="shared" ca="1" si="3"/>
        <v>0.34494828103521519</v>
      </c>
      <c r="G29" s="20">
        <f t="shared" ca="1" si="4"/>
        <v>11.148731006676623</v>
      </c>
      <c r="H29" s="20">
        <f t="shared" ca="1" si="5"/>
        <v>1.1689047694640133</v>
      </c>
      <c r="I29" s="32">
        <v>15.583222503722304</v>
      </c>
      <c r="J29" s="32">
        <v>-0.28975731584734987</v>
      </c>
      <c r="K29" s="27">
        <f t="shared" ca="1" si="6"/>
        <v>4.4344914970456806</v>
      </c>
      <c r="L29" s="28">
        <f t="shared" ca="1" si="7"/>
        <v>-1.4586620853113632</v>
      </c>
      <c r="M29">
        <f t="shared" ca="1" si="8"/>
        <v>0.99117076262242332</v>
      </c>
    </row>
    <row r="30" spans="1:13">
      <c r="A30">
        <v>18</v>
      </c>
      <c r="B30" s="16">
        <v>0</v>
      </c>
      <c r="C30" s="35">
        <f t="shared" ca="1" si="0"/>
        <v>14.922723002007727</v>
      </c>
      <c r="D30" s="35">
        <f t="shared" ca="1" si="1"/>
        <v>1.0069134171688754E-2</v>
      </c>
      <c r="E30" s="25">
        <f t="shared" ca="1" si="2"/>
        <v>14.922723002007727</v>
      </c>
      <c r="F30" s="20">
        <f t="shared" ca="1" si="3"/>
        <v>1.0069134171688754E-2</v>
      </c>
      <c r="G30" s="20">
        <f t="shared" ca="1" si="4"/>
        <v>12.102446423178254</v>
      </c>
      <c r="H30" s="20">
        <f t="shared" ca="1" si="5"/>
        <v>0.9441683039090939</v>
      </c>
      <c r="I30" s="32">
        <v>16.534279020017458</v>
      </c>
      <c r="J30" s="32">
        <v>-0.59877431022229533</v>
      </c>
      <c r="K30" s="27">
        <f t="shared" ca="1" si="6"/>
        <v>4.4318325968392038</v>
      </c>
      <c r="L30" s="28">
        <f t="shared" ca="1" si="7"/>
        <v>-1.5429426141313893</v>
      </c>
      <c r="M30">
        <f t="shared" ca="1" si="8"/>
        <v>0.99496959195488532</v>
      </c>
    </row>
    <row r="31" spans="1:13">
      <c r="A31">
        <v>19</v>
      </c>
      <c r="B31" s="16">
        <v>0</v>
      </c>
      <c r="C31" s="35">
        <f t="shared" ca="1" si="0"/>
        <v>15.859547420117268</v>
      </c>
      <c r="D31" s="35">
        <f t="shared" ca="1" si="1"/>
        <v>-0.33008972910840256</v>
      </c>
      <c r="E31" s="25">
        <f t="shared" ca="1" si="2"/>
        <v>15.859547420117268</v>
      </c>
      <c r="F31" s="20">
        <f t="shared" ca="1" si="3"/>
        <v>-0.33008972910840256</v>
      </c>
      <c r="G31" s="20">
        <f t="shared" ca="1" si="4"/>
        <v>13.046740352714671</v>
      </c>
      <c r="H31" s="20">
        <f t="shared" ca="1" si="5"/>
        <v>0.6620952248941675</v>
      </c>
      <c r="I31" s="32">
        <v>17.485335536312611</v>
      </c>
      <c r="J31" s="32">
        <v>-0.90779130459724078</v>
      </c>
      <c r="K31" s="27">
        <f t="shared" ca="1" si="6"/>
        <v>4.4385951835979398</v>
      </c>
      <c r="L31" s="28">
        <f t="shared" ca="1" si="7"/>
        <v>-1.5698865294914084</v>
      </c>
      <c r="M31">
        <f t="shared" ca="1" si="8"/>
        <v>0.99666847177699192</v>
      </c>
    </row>
    <row r="32" spans="1:13">
      <c r="A32">
        <v>20</v>
      </c>
      <c r="B32" s="16">
        <v>0</v>
      </c>
      <c r="C32" s="35">
        <f t="shared" ca="1" si="0"/>
        <v>16.797409292576635</v>
      </c>
      <c r="D32" s="35">
        <f t="shared" ca="1" si="1"/>
        <v>-0.66792017189482555</v>
      </c>
      <c r="E32" s="25">
        <f t="shared" ca="1" si="2"/>
        <v>16.797409292576635</v>
      </c>
      <c r="F32" s="20">
        <f t="shared" ca="1" si="3"/>
        <v>-0.66792017189482555</v>
      </c>
      <c r="G32" s="20">
        <f t="shared" ca="1" si="4"/>
        <v>13.98580227648671</v>
      </c>
      <c r="H32" s="20">
        <f t="shared" ca="1" si="5"/>
        <v>0.34494828103521519</v>
      </c>
      <c r="I32" s="32">
        <v>18.436392052607765</v>
      </c>
      <c r="J32" s="32">
        <v>-1.2168082989721862</v>
      </c>
      <c r="K32" s="27">
        <f t="shared" ca="1" si="6"/>
        <v>4.4505897761210544</v>
      </c>
      <c r="L32" s="28">
        <f t="shared" ca="1" si="7"/>
        <v>-1.5617565800074014</v>
      </c>
      <c r="M32">
        <f t="shared" ca="1" si="8"/>
        <v>0.99685219560688143</v>
      </c>
    </row>
    <row r="33" spans="1:13">
      <c r="A33">
        <v>21</v>
      </c>
      <c r="B33" s="16">
        <v>0</v>
      </c>
      <c r="C33" s="35">
        <f t="shared" ca="1" si="0"/>
        <v>17.736770816582965</v>
      </c>
      <c r="D33" s="35">
        <f t="shared" ca="1" si="1"/>
        <v>-0.99958409757074529</v>
      </c>
      <c r="E33" s="25">
        <f t="shared" ca="1" si="2"/>
        <v>17.736770816582965</v>
      </c>
      <c r="F33" s="20">
        <f t="shared" ca="1" si="3"/>
        <v>-0.99958409757074529</v>
      </c>
      <c r="G33" s="20">
        <f t="shared" ca="1" si="4"/>
        <v>14.922723002007727</v>
      </c>
      <c r="H33" s="20">
        <f t="shared" ca="1" si="5"/>
        <v>1.0069134171688754E-2</v>
      </c>
      <c r="I33" s="32">
        <v>19.387448568902919</v>
      </c>
      <c r="J33" s="32">
        <v>-1.5258252933471317</v>
      </c>
      <c r="K33" s="27">
        <f t="shared" ca="1" si="6"/>
        <v>4.4647255668951917</v>
      </c>
      <c r="L33" s="28">
        <f t="shared" ca="1" si="7"/>
        <v>-1.5358944275188204</v>
      </c>
      <c r="M33">
        <f t="shared" ca="1" si="8"/>
        <v>0.99619327059474583</v>
      </c>
    </row>
    <row r="34" spans="1:13">
      <c r="A34">
        <v>22</v>
      </c>
      <c r="B34" s="16">
        <v>0</v>
      </c>
      <c r="C34" s="35">
        <f t="shared" ca="1" si="0"/>
        <v>18.664639527699698</v>
      </c>
      <c r="D34" s="35">
        <f t="shared" ca="1" si="1"/>
        <v>-1.1586295547162833</v>
      </c>
      <c r="E34" s="25">
        <f t="shared" ca="1" si="2"/>
        <v>18.664639527699698</v>
      </c>
      <c r="F34" s="20">
        <f t="shared" ca="1" si="3"/>
        <v>-1.1586295547162833</v>
      </c>
      <c r="G34" s="20">
        <f t="shared" ca="1" si="4"/>
        <v>15.859547420117268</v>
      </c>
      <c r="H34" s="20">
        <f t="shared" ca="1" si="5"/>
        <v>-0.33008972910840256</v>
      </c>
      <c r="I34" s="32">
        <v>20.278455093091285</v>
      </c>
      <c r="J34" s="32">
        <v>-1.0718347936075838</v>
      </c>
      <c r="K34" s="27">
        <f t="shared" ca="1" si="6"/>
        <v>4.4189076729740169</v>
      </c>
      <c r="L34" s="28">
        <f t="shared" ca="1" si="7"/>
        <v>-0.74174506449918121</v>
      </c>
      <c r="M34">
        <f t="shared" ca="1" si="8"/>
        <v>0.94140097859948157</v>
      </c>
    </row>
    <row r="35" spans="1:13">
      <c r="A35">
        <v>23</v>
      </c>
      <c r="B35" s="16">
        <v>0</v>
      </c>
      <c r="C35" s="35">
        <f t="shared" ca="1" si="0"/>
        <v>19.580809798839187</v>
      </c>
      <c r="D35" s="35">
        <f t="shared" ca="1" si="1"/>
        <v>-1.1458487318859518</v>
      </c>
      <c r="E35" s="25">
        <f t="shared" ca="1" si="2"/>
        <v>19.580809798839187</v>
      </c>
      <c r="F35" s="20">
        <f t="shared" ca="1" si="3"/>
        <v>-1.1458487318859518</v>
      </c>
      <c r="G35" s="20">
        <f t="shared" ca="1" si="4"/>
        <v>16.797409292576635</v>
      </c>
      <c r="H35" s="20">
        <f t="shared" ca="1" si="5"/>
        <v>-0.66792017189482555</v>
      </c>
      <c r="I35" s="32">
        <v>21.169461617279651</v>
      </c>
      <c r="J35" s="32">
        <v>-0.61784429386803597</v>
      </c>
      <c r="K35" s="27">
        <f t="shared" ca="1" si="6"/>
        <v>4.3720523247030165</v>
      </c>
      <c r="L35" s="28">
        <f t="shared" ca="1" si="7"/>
        <v>5.0075878026789589E-2</v>
      </c>
      <c r="M35">
        <f t="shared" ca="1" si="8"/>
        <v>0.91625941476856032</v>
      </c>
    </row>
    <row r="36" spans="1:13">
      <c r="A36">
        <v>24</v>
      </c>
      <c r="B36" s="16">
        <v>0</v>
      </c>
      <c r="C36" s="35">
        <f t="shared" ca="1" si="0"/>
        <v>20.484976202899553</v>
      </c>
      <c r="D36" s="35">
        <f t="shared" ca="1" si="1"/>
        <v>-0.9628640849203195</v>
      </c>
      <c r="E36" s="25">
        <f t="shared" ca="1" si="2"/>
        <v>20.484976202899553</v>
      </c>
      <c r="F36" s="20">
        <f t="shared" ca="1" si="3"/>
        <v>-0.9628640849203195</v>
      </c>
      <c r="G36" s="20">
        <f t="shared" ca="1" si="4"/>
        <v>17.736770816582965</v>
      </c>
      <c r="H36" s="20">
        <f t="shared" ca="1" si="5"/>
        <v>-0.99958409757074529</v>
      </c>
      <c r="I36" s="32">
        <v>22.060468141468021</v>
      </c>
      <c r="J36" s="32">
        <v>-0.16385379412848816</v>
      </c>
      <c r="K36" s="27">
        <f t="shared" ca="1" si="6"/>
        <v>4.3236973248850568</v>
      </c>
      <c r="L36" s="28">
        <f t="shared" ca="1" si="7"/>
        <v>0.83573030344225718</v>
      </c>
      <c r="M36">
        <f t="shared" ca="1" si="8"/>
        <v>0.92249675731494551</v>
      </c>
    </row>
    <row r="37" spans="1:13">
      <c r="A37">
        <v>25</v>
      </c>
      <c r="B37" s="16">
        <v>0</v>
      </c>
      <c r="C37" s="35">
        <f t="shared" ca="1" si="0"/>
        <v>21.379648855785337</v>
      </c>
      <c r="D37" s="35">
        <f t="shared" ca="1" si="1"/>
        <v>-0.64735995504119459</v>
      </c>
      <c r="E37" s="25">
        <f t="shared" ca="1" si="2"/>
        <v>21.379648855785337</v>
      </c>
      <c r="F37" s="20">
        <f t="shared" ca="1" si="3"/>
        <v>-0.64735995504119459</v>
      </c>
      <c r="G37" s="20">
        <f t="shared" ca="1" si="4"/>
        <v>18.664639527699698</v>
      </c>
      <c r="H37" s="20">
        <f t="shared" ca="1" si="5"/>
        <v>-1.1586295547162833</v>
      </c>
      <c r="I37" s="32">
        <v>22.951474665656391</v>
      </c>
      <c r="J37" s="32">
        <v>0.29013670561105964</v>
      </c>
      <c r="K37" s="27">
        <f t="shared" ca="1" si="6"/>
        <v>4.2868351379566931</v>
      </c>
      <c r="L37" s="28">
        <f t="shared" ca="1" si="7"/>
        <v>1.4487662603273428</v>
      </c>
      <c r="M37">
        <f t="shared" ca="1" si="8"/>
        <v>0.94867381738533874</v>
      </c>
    </row>
    <row r="38" spans="1:13">
      <c r="A38">
        <v>26</v>
      </c>
      <c r="B38" s="16">
        <v>0</v>
      </c>
      <c r="C38" s="35">
        <f t="shared" ca="1" si="0"/>
        <v>22.267378242410235</v>
      </c>
      <c r="D38" s="35">
        <f t="shared" ca="1" si="1"/>
        <v>-0.23678623538153809</v>
      </c>
      <c r="E38" s="25">
        <f t="shared" ca="1" si="2"/>
        <v>22.267378242410235</v>
      </c>
      <c r="F38" s="20">
        <f t="shared" ca="1" si="3"/>
        <v>-0.23678623538153809</v>
      </c>
      <c r="G38" s="20">
        <f t="shared" ca="1" si="4"/>
        <v>19.580809798839187</v>
      </c>
      <c r="H38" s="20">
        <f t="shared" ca="1" si="5"/>
        <v>-1.1458487318859518</v>
      </c>
      <c r="I38" s="32">
        <v>23.842481189844762</v>
      </c>
      <c r="J38" s="32">
        <v>0.74412720535060739</v>
      </c>
      <c r="K38" s="27">
        <f t="shared" ca="1" si="6"/>
        <v>4.2616713910055743</v>
      </c>
      <c r="L38" s="28">
        <f t="shared" ca="1" si="7"/>
        <v>1.8899759372365592</v>
      </c>
      <c r="M38">
        <f t="shared" ca="1" si="8"/>
        <v>0.97807680841158029</v>
      </c>
    </row>
    <row r="39" spans="1:13">
      <c r="A39">
        <v>27</v>
      </c>
      <c r="B39" s="16">
        <v>0</v>
      </c>
      <c r="C39" s="35">
        <f t="shared" ca="1" si="0"/>
        <v>23.150776772751826</v>
      </c>
      <c r="D39" s="35">
        <f t="shared" ca="1" si="1"/>
        <v>0.23182112951303407</v>
      </c>
      <c r="E39" s="25">
        <f t="shared" ca="1" si="2"/>
        <v>23.150776772751826</v>
      </c>
      <c r="F39" s="20">
        <f t="shared" ca="1" si="3"/>
        <v>0.23182112951303407</v>
      </c>
      <c r="G39" s="20">
        <f t="shared" ca="1" si="4"/>
        <v>20.484976202899553</v>
      </c>
      <c r="H39" s="20">
        <f t="shared" ca="1" si="5"/>
        <v>-0.9628640849203195</v>
      </c>
      <c r="I39" s="32">
        <v>24.733487714033132</v>
      </c>
      <c r="J39" s="32">
        <v>1.1981177050901552</v>
      </c>
      <c r="K39" s="27">
        <f t="shared" ca="1" si="6"/>
        <v>4.2485115111335787</v>
      </c>
      <c r="L39" s="28">
        <f t="shared" ca="1" si="7"/>
        <v>2.1609817900104749</v>
      </c>
      <c r="M39">
        <f t="shared" ca="1" si="8"/>
        <v>0.9999929128964451</v>
      </c>
    </row>
    <row r="40" spans="1:13">
      <c r="A40">
        <v>28</v>
      </c>
      <c r="B40" s="16">
        <v>0</v>
      </c>
      <c r="C40" s="35">
        <f t="shared" ca="1" si="0"/>
        <v>24.031908644325075</v>
      </c>
      <c r="D40" s="35">
        <f t="shared" ca="1" si="1"/>
        <v>0.72965286226920689</v>
      </c>
      <c r="E40" s="25">
        <f t="shared" ca="1" si="2"/>
        <v>24.031908644325075</v>
      </c>
      <c r="F40" s="20">
        <f t="shared" ca="1" si="3"/>
        <v>0.72965286226920689</v>
      </c>
      <c r="G40" s="20">
        <f t="shared" ca="1" si="4"/>
        <v>21.379648855785337</v>
      </c>
      <c r="H40" s="20">
        <f t="shared" ca="1" si="5"/>
        <v>-0.64735995504119459</v>
      </c>
      <c r="I40" s="32">
        <v>25.624494238221502</v>
      </c>
      <c r="J40" s="32">
        <v>1.6521082048297031</v>
      </c>
      <c r="K40" s="27">
        <f t="shared" ca="1" si="6"/>
        <v>4.2448453824361643</v>
      </c>
      <c r="L40" s="28">
        <f t="shared" ca="1" si="7"/>
        <v>2.2994681598708979</v>
      </c>
      <c r="M40">
        <f t="shared" ca="1" si="8"/>
        <v>1.012042394982142</v>
      </c>
    </row>
    <row r="41" spans="1:13">
      <c r="A41">
        <v>29</v>
      </c>
      <c r="B41" s="16">
        <v>0</v>
      </c>
      <c r="C41" s="35">
        <f t="shared" ca="1" si="0"/>
        <v>24.912282009251122</v>
      </c>
      <c r="D41" s="35">
        <f t="shared" ca="1" si="1"/>
        <v>1.2360618444880958</v>
      </c>
      <c r="E41" s="25">
        <f t="shared" ca="1" si="2"/>
        <v>24.912282009251122</v>
      </c>
      <c r="F41" s="20">
        <f t="shared" ca="1" si="3"/>
        <v>1.2360618444880958</v>
      </c>
      <c r="G41" s="20">
        <f t="shared" ca="1" si="4"/>
        <v>22.267378242410235</v>
      </c>
      <c r="H41" s="20">
        <f t="shared" ca="1" si="5"/>
        <v>-0.23678623538153809</v>
      </c>
      <c r="I41" s="32">
        <v>26.515500762409872</v>
      </c>
      <c r="J41" s="32">
        <v>2.1060987045692507</v>
      </c>
      <c r="K41" s="27">
        <f t="shared" ca="1" si="6"/>
        <v>4.2481225199996366</v>
      </c>
      <c r="L41" s="28">
        <f t="shared" ca="1" si="7"/>
        <v>2.3428849399507889</v>
      </c>
      <c r="M41">
        <f t="shared" ca="1" si="8"/>
        <v>1.015631487766691</v>
      </c>
    </row>
    <row r="42" spans="1:13">
      <c r="A42">
        <v>30</v>
      </c>
      <c r="B42" s="16">
        <v>0</v>
      </c>
      <c r="C42" s="35">
        <f t="shared" ca="1" si="0"/>
        <v>25.792836483902427</v>
      </c>
      <c r="D42" s="35">
        <f t="shared" ca="1" si="1"/>
        <v>1.7384598242863647</v>
      </c>
      <c r="E42" s="25">
        <f t="shared" ca="1" si="2"/>
        <v>25.792836483902427</v>
      </c>
      <c r="F42" s="20">
        <f t="shared" ca="1" si="3"/>
        <v>1.7384598242863647</v>
      </c>
      <c r="G42" s="20">
        <f t="shared" ca="1" si="4"/>
        <v>23.150776772751826</v>
      </c>
      <c r="H42" s="20">
        <f t="shared" ca="1" si="5"/>
        <v>0.23182112951303407</v>
      </c>
      <c r="I42" s="32">
        <v>27.406507286598242</v>
      </c>
      <c r="J42" s="32">
        <v>2.5600892043087984</v>
      </c>
      <c r="K42" s="27">
        <f t="shared" ca="1" si="6"/>
        <v>4.2557305138464159</v>
      </c>
      <c r="L42" s="28">
        <f t="shared" ca="1" si="7"/>
        <v>2.3282680747957643</v>
      </c>
      <c r="M42">
        <f t="shared" ca="1" si="8"/>
        <v>1.0137948081016284</v>
      </c>
    </row>
    <row r="43" spans="1:13">
      <c r="A43">
        <v>31</v>
      </c>
      <c r="B43" s="16">
        <v>0</v>
      </c>
      <c r="C43" s="35">
        <f t="shared" ca="1" si="0"/>
        <v>26.674062875829257</v>
      </c>
      <c r="D43" s="35">
        <f t="shared" ca="1" si="1"/>
        <v>2.2305215402980343</v>
      </c>
      <c r="E43" s="25">
        <f t="shared" ca="1" si="2"/>
        <v>26.674062875829257</v>
      </c>
      <c r="F43" s="20">
        <f t="shared" ca="1" si="3"/>
        <v>2.2305215402980343</v>
      </c>
      <c r="G43" s="20">
        <f t="shared" ca="1" si="4"/>
        <v>24.031908644325075</v>
      </c>
      <c r="H43" s="20">
        <f t="shared" ca="1" si="5"/>
        <v>0.72965286226920689</v>
      </c>
      <c r="I43" s="32">
        <v>28.297513810786612</v>
      </c>
      <c r="J43" s="32">
        <v>3.014079704048346</v>
      </c>
      <c r="K43" s="27">
        <f t="shared" ca="1" si="6"/>
        <v>4.2656051664615369</v>
      </c>
      <c r="L43" s="28">
        <f t="shared" ca="1" si="7"/>
        <v>2.2844268417791391</v>
      </c>
      <c r="M43">
        <f t="shared" ca="1" si="8"/>
        <v>1.0092991064063856</v>
      </c>
    </row>
    <row r="44" spans="1:13">
      <c r="A44">
        <v>32</v>
      </c>
      <c r="B44" s="16">
        <v>0</v>
      </c>
      <c r="C44" s="35">
        <f t="shared" ca="1" si="0"/>
        <v>27.538360010150136</v>
      </c>
      <c r="D44" s="35">
        <f t="shared" ca="1" si="1"/>
        <v>2.4846877359722228</v>
      </c>
      <c r="E44" s="25">
        <f t="shared" ca="1" si="2"/>
        <v>27.538360010150136</v>
      </c>
      <c r="F44" s="20">
        <f t="shared" ca="1" si="3"/>
        <v>2.4846877359722228</v>
      </c>
      <c r="G44" s="20">
        <f t="shared" ca="1" si="4"/>
        <v>24.912282009251122</v>
      </c>
      <c r="H44" s="20">
        <f t="shared" ca="1" si="5"/>
        <v>1.2360618444880958</v>
      </c>
      <c r="I44" s="32">
        <v>29.106530805161555</v>
      </c>
      <c r="J44" s="32">
        <v>2.4262944517558749</v>
      </c>
      <c r="K44" s="27">
        <f t="shared" ca="1" si="6"/>
        <v>4.1942487959104326</v>
      </c>
      <c r="L44" s="28">
        <f t="shared" ca="1" si="7"/>
        <v>1.1902326072677791</v>
      </c>
      <c r="M44">
        <f t="shared" ca="1" si="8"/>
        <v>0.90089399566140549</v>
      </c>
    </row>
    <row r="45" spans="1:13">
      <c r="A45">
        <v>33</v>
      </c>
      <c r="B45" s="16">
        <v>0</v>
      </c>
      <c r="C45" s="35">
        <f t="shared" ca="1" si="0"/>
        <v>28.385716861853933</v>
      </c>
      <c r="D45" s="35">
        <f t="shared" ca="1" si="1"/>
        <v>2.5022239543672944</v>
      </c>
      <c r="E45" s="25">
        <f t="shared" ca="1" si="2"/>
        <v>28.385716861853933</v>
      </c>
      <c r="F45" s="20">
        <f t="shared" ca="1" si="3"/>
        <v>2.5022239543672944</v>
      </c>
      <c r="G45" s="20">
        <f t="shared" ca="1" si="4"/>
        <v>25.792836483902427</v>
      </c>
      <c r="H45" s="20">
        <f t="shared" ca="1" si="5"/>
        <v>1.7384598242863647</v>
      </c>
      <c r="I45" s="32">
        <v>29.915547799536498</v>
      </c>
      <c r="J45" s="32">
        <v>1.8385091994634037</v>
      </c>
      <c r="K45" s="27">
        <f t="shared" ca="1" si="6"/>
        <v>4.1227113156340707</v>
      </c>
      <c r="L45" s="28">
        <f t="shared" ca="1" si="7"/>
        <v>0.10004937517703905</v>
      </c>
      <c r="M45">
        <f t="shared" ca="1" si="8"/>
        <v>0.84753829004061521</v>
      </c>
    </row>
    <row r="46" spans="1:13">
      <c r="A46">
        <v>34</v>
      </c>
      <c r="B46" s="16">
        <v>0</v>
      </c>
      <c r="C46" s="35">
        <f t="shared" ca="1" si="0"/>
        <v>29.216016082668649</v>
      </c>
      <c r="D46" s="35">
        <f t="shared" ca="1" si="1"/>
        <v>2.2857641025991438</v>
      </c>
      <c r="E46" s="25">
        <f t="shared" ca="1" si="2"/>
        <v>29.216016082668649</v>
      </c>
      <c r="F46" s="20">
        <f t="shared" ca="1" si="3"/>
        <v>2.2857641025991438</v>
      </c>
      <c r="G46" s="20">
        <f t="shared" ca="1" si="4"/>
        <v>26.674062875829257</v>
      </c>
      <c r="H46" s="20">
        <f t="shared" ca="1" si="5"/>
        <v>2.2305215402980343</v>
      </c>
      <c r="I46" s="32">
        <v>30.724564793911441</v>
      </c>
      <c r="J46" s="32">
        <v>1.2507239471709326</v>
      </c>
      <c r="K46" s="27">
        <f t="shared" ca="1" si="6"/>
        <v>4.0505019180821833</v>
      </c>
      <c r="L46" s="28">
        <f t="shared" ca="1" si="7"/>
        <v>-0.97979759312710168</v>
      </c>
      <c r="M46">
        <f t="shared" ca="1" si="8"/>
        <v>0.8580510844425373</v>
      </c>
    </row>
    <row r="47" spans="1:13">
      <c r="A47">
        <v>35</v>
      </c>
      <c r="B47" s="16">
        <v>0</v>
      </c>
      <c r="C47" s="35">
        <f t="shared" ca="1" si="0"/>
        <v>30.032954107793721</v>
      </c>
      <c r="D47" s="35">
        <f t="shared" ca="1" si="1"/>
        <v>1.8872422035244969</v>
      </c>
      <c r="E47" s="25">
        <f t="shared" ca="1" si="2"/>
        <v>30.032954107793721</v>
      </c>
      <c r="F47" s="20">
        <f t="shared" ca="1" si="3"/>
        <v>1.8872422035244969</v>
      </c>
      <c r="G47" s="20">
        <f t="shared" ca="1" si="4"/>
        <v>27.538360010150136</v>
      </c>
      <c r="H47" s="20">
        <f t="shared" ca="1" si="5"/>
        <v>2.4846877359722228</v>
      </c>
      <c r="I47" s="32">
        <v>31.533581788286384</v>
      </c>
      <c r="J47" s="32">
        <v>0.66293869487846135</v>
      </c>
      <c r="K47" s="27">
        <f t="shared" ca="1" si="6"/>
        <v>3.9952217781362478</v>
      </c>
      <c r="L47" s="28">
        <f t="shared" ca="1" si="7"/>
        <v>-1.8217490410937613</v>
      </c>
      <c r="M47">
        <f t="shared" ca="1" si="8"/>
        <v>0.9089595375688162</v>
      </c>
    </row>
    <row r="48" spans="1:13">
      <c r="A48">
        <v>36</v>
      </c>
      <c r="B48" s="16">
        <v>0</v>
      </c>
      <c r="C48" s="35">
        <f t="shared" ca="1" si="0"/>
        <v>30.840223600455666</v>
      </c>
      <c r="D48" s="35">
        <f t="shared" ca="1" si="1"/>
        <v>1.3582315222993402</v>
      </c>
      <c r="E48" s="25">
        <f t="shared" ca="1" si="2"/>
        <v>30.840223600455666</v>
      </c>
      <c r="F48" s="20">
        <f t="shared" ca="1" si="3"/>
        <v>1.3582315222993402</v>
      </c>
      <c r="G48" s="20">
        <f t="shared" ca="1" si="4"/>
        <v>28.385716861853933</v>
      </c>
      <c r="H48" s="20">
        <f t="shared" ca="1" si="5"/>
        <v>2.5022239543672944</v>
      </c>
      <c r="I48" s="32">
        <v>32.342598782661327</v>
      </c>
      <c r="J48" s="32">
        <v>7.5153442585990105E-2</v>
      </c>
      <c r="K48" s="27">
        <f t="shared" ca="1" si="6"/>
        <v>3.956881920807394</v>
      </c>
      <c r="L48" s="28">
        <f t="shared" ca="1" si="7"/>
        <v>-2.4270705117813041</v>
      </c>
      <c r="M48">
        <f t="shared" ca="1" si="8"/>
        <v>0.96516129980070076</v>
      </c>
    </row>
    <row r="49" spans="1:13">
      <c r="A49">
        <v>37</v>
      </c>
      <c r="B49" s="16">
        <v>0</v>
      </c>
      <c r="C49" s="35">
        <f t="shared" ca="1" si="0"/>
        <v>31.641536494901224</v>
      </c>
      <c r="D49" s="35">
        <f t="shared" ca="1" si="1"/>
        <v>0.74964868876262247</v>
      </c>
      <c r="E49" s="25">
        <f t="shared" ca="1" si="2"/>
        <v>31.641536494901224</v>
      </c>
      <c r="F49" s="20">
        <f t="shared" ca="1" si="3"/>
        <v>0.74964868876262247</v>
      </c>
      <c r="G49" s="20">
        <f t="shared" ca="1" si="4"/>
        <v>29.216016082668649</v>
      </c>
      <c r="H49" s="20">
        <f t="shared" ca="1" si="5"/>
        <v>2.2857641025991438</v>
      </c>
      <c r="I49" s="32">
        <v>33.15161577703627</v>
      </c>
      <c r="J49" s="32">
        <v>-0.51263180970648115</v>
      </c>
      <c r="K49" s="27">
        <f t="shared" ca="1" si="6"/>
        <v>3.935599694367621</v>
      </c>
      <c r="L49" s="28">
        <f t="shared" ca="1" si="7"/>
        <v>-2.798395912305625</v>
      </c>
      <c r="M49">
        <f t="shared" ca="1" si="8"/>
        <v>1.0062183759404812</v>
      </c>
    </row>
    <row r="50" spans="1:13">
      <c r="A50">
        <v>38</v>
      </c>
      <c r="B50" s="16">
        <v>0</v>
      </c>
      <c r="C50" s="35">
        <f t="shared" ca="1" si="0"/>
        <v>32.439797644526848</v>
      </c>
      <c r="D50" s="35">
        <f t="shared" ca="1" si="1"/>
        <v>0.10107310008460402</v>
      </c>
      <c r="E50" s="25">
        <f t="shared" ca="1" si="2"/>
        <v>32.439797644526848</v>
      </c>
      <c r="F50" s="20">
        <f t="shared" ca="1" si="3"/>
        <v>0.10107310008460402</v>
      </c>
      <c r="G50" s="20">
        <f t="shared" ca="1" si="4"/>
        <v>30.032954107793721</v>
      </c>
      <c r="H50" s="20">
        <f t="shared" ca="1" si="5"/>
        <v>1.8872422035244969</v>
      </c>
      <c r="I50" s="32">
        <v>33.960632771411213</v>
      </c>
      <c r="J50" s="32">
        <v>-1.1004170619989524</v>
      </c>
      <c r="K50" s="27">
        <f t="shared" ca="1" si="6"/>
        <v>3.9276786636174918</v>
      </c>
      <c r="L50" s="28">
        <f t="shared" ca="1" si="7"/>
        <v>-2.9876592655234493</v>
      </c>
      <c r="M50">
        <f t="shared" ca="1" si="8"/>
        <v>1.0285286370493827</v>
      </c>
    </row>
    <row r="51" spans="1:13">
      <c r="A51">
        <v>39</v>
      </c>
      <c r="B51" s="16">
        <v>0</v>
      </c>
      <c r="C51" s="35">
        <f t="shared" ca="1" si="0"/>
        <v>33.237106984274241</v>
      </c>
      <c r="D51" s="35">
        <f t="shared" ca="1" si="1"/>
        <v>-0.55915601967686912</v>
      </c>
      <c r="E51" s="25">
        <f t="shared" ca="1" si="2"/>
        <v>33.237106984274241</v>
      </c>
      <c r="F51" s="20">
        <f t="shared" ca="1" si="3"/>
        <v>-0.55915601967686912</v>
      </c>
      <c r="G51" s="20">
        <f t="shared" ca="1" si="4"/>
        <v>30.840223600455666</v>
      </c>
      <c r="H51" s="20">
        <f t="shared" ca="1" si="5"/>
        <v>1.3582315222993402</v>
      </c>
      <c r="I51" s="32">
        <v>34.769649765786156</v>
      </c>
      <c r="J51" s="32">
        <v>-1.6882023142914235</v>
      </c>
      <c r="K51" s="27">
        <f t="shared" ca="1" si="6"/>
        <v>3.9294261653304901</v>
      </c>
      <c r="L51" s="28">
        <f t="shared" ca="1" si="7"/>
        <v>-3.0464338365907637</v>
      </c>
      <c r="M51">
        <f t="shared" ca="1" si="8"/>
        <v>1.0351834010596546</v>
      </c>
    </row>
    <row r="52" spans="1:13">
      <c r="A52">
        <v>40</v>
      </c>
      <c r="B52" s="16">
        <v>0</v>
      </c>
      <c r="C52" s="35">
        <f t="shared" ca="1" si="0"/>
        <v>34.034756696773421</v>
      </c>
      <c r="D52" s="35">
        <f t="shared" ca="1" si="1"/>
        <v>-1.213778614969153</v>
      </c>
      <c r="E52" s="25">
        <f t="shared" ca="1" si="2"/>
        <v>34.034756696773421</v>
      </c>
      <c r="F52" s="20">
        <f t="shared" ca="1" si="3"/>
        <v>-1.213778614969153</v>
      </c>
      <c r="G52" s="20">
        <f t="shared" ca="1" si="4"/>
        <v>31.641536494901224</v>
      </c>
      <c r="H52" s="20">
        <f t="shared" ca="1" si="5"/>
        <v>0.74964868876262247</v>
      </c>
      <c r="I52" s="32">
        <v>35.578666760161099</v>
      </c>
      <c r="J52" s="32">
        <v>-2.2759875665838947</v>
      </c>
      <c r="K52" s="27">
        <f t="shared" ca="1" si="6"/>
        <v>3.9371302652598743</v>
      </c>
      <c r="L52" s="28">
        <f t="shared" ca="1" si="7"/>
        <v>-3.0256362553465173</v>
      </c>
      <c r="M52">
        <f t="shared" ca="1" si="8"/>
        <v>1.0318797440192482</v>
      </c>
    </row>
    <row r="53" spans="1:13">
      <c r="A53">
        <v>41</v>
      </c>
      <c r="B53" s="16">
        <v>0</v>
      </c>
      <c r="C53" s="35">
        <f t="shared" ca="1" si="0"/>
        <v>34.833407426114121</v>
      </c>
      <c r="D53" s="35">
        <f t="shared" ca="1" si="1"/>
        <v>-1.8541389330524147</v>
      </c>
      <c r="E53" s="25">
        <f t="shared" ca="1" si="2"/>
        <v>34.833407426114121</v>
      </c>
      <c r="F53" s="20">
        <f t="shared" ca="1" si="3"/>
        <v>-1.8541389330524147</v>
      </c>
      <c r="G53" s="20">
        <f t="shared" ca="1" si="4"/>
        <v>32.439797644526848</v>
      </c>
      <c r="H53" s="20">
        <f t="shared" ca="1" si="5"/>
        <v>0.10107310008460402</v>
      </c>
      <c r="I53" s="32">
        <v>36.387683754536042</v>
      </c>
      <c r="J53" s="32">
        <v>-2.8637728188763658</v>
      </c>
      <c r="K53" s="27">
        <f t="shared" ca="1" si="6"/>
        <v>3.9478861100091933</v>
      </c>
      <c r="L53" s="28">
        <f t="shared" ca="1" si="7"/>
        <v>-2.9648459189609699</v>
      </c>
      <c r="M53">
        <f t="shared" ca="1" si="8"/>
        <v>1.0236719808865185</v>
      </c>
    </row>
    <row r="54" spans="1:13">
      <c r="A54">
        <v>42</v>
      </c>
      <c r="B54" s="16">
        <v>0</v>
      </c>
      <c r="C54" s="35">
        <f t="shared" ca="1" si="0"/>
        <v>35.61118318321774</v>
      </c>
      <c r="D54" s="35">
        <f t="shared" ca="1" si="1"/>
        <v>-2.1971758720667998</v>
      </c>
      <c r="E54" s="25">
        <f t="shared" ca="1" si="2"/>
        <v>35.61118318321774</v>
      </c>
      <c r="F54" s="20">
        <f t="shared" ca="1" si="3"/>
        <v>-2.1971758720667998</v>
      </c>
      <c r="G54" s="20">
        <f t="shared" ca="1" si="4"/>
        <v>33.237106984274241</v>
      </c>
      <c r="H54" s="20">
        <f t="shared" ca="1" si="5"/>
        <v>-0.55915601967686912</v>
      </c>
      <c r="I54" s="32">
        <v>37.094790535722588</v>
      </c>
      <c r="J54" s="32">
        <v>-2.1566660376898179</v>
      </c>
      <c r="K54" s="27">
        <f t="shared" ca="1" si="6"/>
        <v>3.8576835514483463</v>
      </c>
      <c r="L54" s="28">
        <f t="shared" ca="1" si="7"/>
        <v>-1.5975100180129487</v>
      </c>
      <c r="M54">
        <f t="shared" ca="1" si="8"/>
        <v>0.85006439160011094</v>
      </c>
    </row>
    <row r="55" spans="1:13">
      <c r="A55">
        <v>43</v>
      </c>
      <c r="B55" s="16">
        <v>0</v>
      </c>
      <c r="C55" s="35">
        <f t="shared" ca="1" si="0"/>
        <v>36.368045012275118</v>
      </c>
      <c r="D55" s="35">
        <f t="shared" ca="1" si="1"/>
        <v>-2.2445997179457469</v>
      </c>
      <c r="E55" s="25">
        <f t="shared" ca="1" si="2"/>
        <v>36.368045012275118</v>
      </c>
      <c r="F55" s="20">
        <f t="shared" ca="1" si="3"/>
        <v>-2.2445997179457469</v>
      </c>
      <c r="G55" s="20">
        <f t="shared" ca="1" si="4"/>
        <v>34.034756696773421</v>
      </c>
      <c r="H55" s="20">
        <f t="shared" ca="1" si="5"/>
        <v>-1.213778614969153</v>
      </c>
      <c r="I55" s="32">
        <v>37.801897316909134</v>
      </c>
      <c r="J55" s="32">
        <v>-1.4495592565032698</v>
      </c>
      <c r="K55" s="27">
        <f t="shared" ca="1" si="6"/>
        <v>3.7671406201357129</v>
      </c>
      <c r="L55" s="28">
        <f t="shared" ca="1" si="7"/>
        <v>-0.23578064153411682</v>
      </c>
      <c r="M55">
        <f t="shared" ca="1" si="8"/>
        <v>0.7583461277293041</v>
      </c>
    </row>
    <row r="56" spans="1:13">
      <c r="A56">
        <v>44</v>
      </c>
      <c r="B56" s="16">
        <v>0</v>
      </c>
      <c r="C56" s="35">
        <f t="shared" ca="1" si="0"/>
        <v>37.103810882850667</v>
      </c>
      <c r="D56" s="35">
        <f t="shared" ca="1" si="1"/>
        <v>-1.9999933192397705</v>
      </c>
      <c r="E56" s="25">
        <f t="shared" ca="1" si="2"/>
        <v>37.103810882850667</v>
      </c>
      <c r="F56" s="20">
        <f t="shared" ca="1" si="3"/>
        <v>-1.9999933192397705</v>
      </c>
      <c r="G56" s="20">
        <f t="shared" ca="1" si="4"/>
        <v>34.833407426114121</v>
      </c>
      <c r="H56" s="20">
        <f t="shared" ca="1" si="5"/>
        <v>-1.8541389330524147</v>
      </c>
      <c r="I56" s="32">
        <v>38.50900409809568</v>
      </c>
      <c r="J56" s="32">
        <v>-0.74245247531672165</v>
      </c>
      <c r="K56" s="27">
        <f t="shared" ca="1" si="6"/>
        <v>3.6755966719815589</v>
      </c>
      <c r="L56" s="28">
        <f t="shared" ca="1" si="7"/>
        <v>1.1116864577356931</v>
      </c>
      <c r="M56">
        <f t="shared" ca="1" si="8"/>
        <v>0.77536037207978437</v>
      </c>
    </row>
    <row r="57" spans="1:13">
      <c r="A57">
        <v>45</v>
      </c>
      <c r="B57" s="16">
        <v>0</v>
      </c>
      <c r="C57" s="35">
        <f t="shared" ca="1" si="0"/>
        <v>37.823038865526556</v>
      </c>
      <c r="D57" s="35">
        <f t="shared" ca="1" si="1"/>
        <v>-1.5282634584881019</v>
      </c>
      <c r="E57" s="25">
        <f t="shared" ca="1" si="2"/>
        <v>37.823038865526556</v>
      </c>
      <c r="F57" s="20">
        <f t="shared" ca="1" si="3"/>
        <v>-1.5282634584881019</v>
      </c>
      <c r="G57" s="20">
        <f t="shared" ca="1" si="4"/>
        <v>35.61118318321774</v>
      </c>
      <c r="H57" s="20">
        <f t="shared" ca="1" si="5"/>
        <v>-2.1971758720667998</v>
      </c>
      <c r="I57" s="32">
        <v>39.216110879282226</v>
      </c>
      <c r="J57" s="32">
        <v>-3.5345694130173522E-2</v>
      </c>
      <c r="K57" s="27">
        <f t="shared" ca="1" si="6"/>
        <v>3.604927696064486</v>
      </c>
      <c r="L57" s="28">
        <f t="shared" ca="1" si="7"/>
        <v>2.1618301779366265</v>
      </c>
      <c r="M57">
        <f t="shared" ca="1" si="8"/>
        <v>0.86012670728725649</v>
      </c>
    </row>
    <row r="58" spans="1:13">
      <c r="A58">
        <v>46</v>
      </c>
      <c r="B58" s="16">
        <v>0</v>
      </c>
      <c r="C58" s="35">
        <f t="shared" ca="1" si="0"/>
        <v>38.530287874525968</v>
      </c>
      <c r="D58" s="35">
        <f t="shared" ca="1" si="1"/>
        <v>-0.89383817830682877</v>
      </c>
      <c r="E58" s="25">
        <f t="shared" ca="1" si="2"/>
        <v>38.530287874525968</v>
      </c>
      <c r="F58" s="20">
        <f t="shared" ca="1" si="3"/>
        <v>-0.89383817830682877</v>
      </c>
      <c r="G58" s="20">
        <f t="shared" ca="1" si="4"/>
        <v>36.368045012275118</v>
      </c>
      <c r="H58" s="20">
        <f t="shared" ca="1" si="5"/>
        <v>-2.2445997179457469</v>
      </c>
      <c r="I58" s="32">
        <v>39.923217660468772</v>
      </c>
      <c r="J58" s="32">
        <v>0.67176108705637461</v>
      </c>
      <c r="K58" s="27">
        <f t="shared" ca="1" si="6"/>
        <v>3.5551726481936541</v>
      </c>
      <c r="L58" s="28">
        <f t="shared" ca="1" si="7"/>
        <v>2.9163608050021215</v>
      </c>
      <c r="M58">
        <f t="shared" ca="1" si="8"/>
        <v>0.95010346639917964</v>
      </c>
    </row>
    <row r="59" spans="1:13">
      <c r="A59">
        <v>47</v>
      </c>
      <c r="B59" s="16">
        <v>0</v>
      </c>
      <c r="C59" s="35">
        <f t="shared" ca="1" si="0"/>
        <v>39.23014866580943</v>
      </c>
      <c r="D59" s="35">
        <f t="shared" ca="1" si="1"/>
        <v>-0.16026185738840049</v>
      </c>
      <c r="E59" s="25">
        <f t="shared" ca="1" si="2"/>
        <v>39.23014866580943</v>
      </c>
      <c r="F59" s="20">
        <f t="shared" ca="1" si="3"/>
        <v>-0.16026185738840049</v>
      </c>
      <c r="G59" s="20">
        <f t="shared" ca="1" si="4"/>
        <v>37.103810882850667</v>
      </c>
      <c r="H59" s="20">
        <f t="shared" ca="1" si="5"/>
        <v>-1.9999933192397705</v>
      </c>
      <c r="I59" s="32">
        <v>40.630324441655318</v>
      </c>
      <c r="J59" s="32">
        <v>1.3788678682429227</v>
      </c>
      <c r="K59" s="27">
        <f t="shared" ca="1" si="6"/>
        <v>3.5265135588046519</v>
      </c>
      <c r="L59" s="28">
        <f t="shared" ca="1" si="7"/>
        <v>3.378861187482693</v>
      </c>
      <c r="M59">
        <f t="shared" ca="1" si="8"/>
        <v>1.0138734367701581</v>
      </c>
    </row>
    <row r="60" spans="1:13">
      <c r="A60">
        <v>48</v>
      </c>
      <c r="B60" s="16">
        <v>0</v>
      </c>
      <c r="C60" s="35">
        <f t="shared" ca="1" si="0"/>
        <v>39.926216762118067</v>
      </c>
      <c r="D60" s="35">
        <f t="shared" ca="1" si="1"/>
        <v>0.62309016908938764</v>
      </c>
      <c r="E60" s="25">
        <f t="shared" ca="1" si="2"/>
        <v>39.926216762118067</v>
      </c>
      <c r="F60" s="20">
        <f t="shared" ca="1" si="3"/>
        <v>0.62309016908938764</v>
      </c>
      <c r="G60" s="20">
        <f t="shared" ca="1" si="4"/>
        <v>37.823038865526556</v>
      </c>
      <c r="H60" s="20">
        <f t="shared" ca="1" si="5"/>
        <v>-1.5282634584881019</v>
      </c>
      <c r="I60" s="32">
        <v>41.337431222841865</v>
      </c>
      <c r="J60" s="32">
        <v>2.0859746494294709</v>
      </c>
      <c r="K60" s="27">
        <f t="shared" ca="1" si="6"/>
        <v>3.5143923573153089</v>
      </c>
      <c r="L60" s="28">
        <f t="shared" ca="1" si="7"/>
        <v>3.6142381079175729</v>
      </c>
      <c r="M60">
        <f t="shared" ca="1" si="8"/>
        <v>1.0479270929246871</v>
      </c>
    </row>
    <row r="61" spans="1:13">
      <c r="A61">
        <v>49</v>
      </c>
      <c r="B61" s="16">
        <v>0</v>
      </c>
      <c r="C61" s="35">
        <f t="shared" ca="1" si="0"/>
        <v>40.621093928906731</v>
      </c>
      <c r="D61" s="35">
        <f t="shared" ca="1" si="1"/>
        <v>1.4208842674075224</v>
      </c>
      <c r="E61" s="25">
        <f t="shared" ca="1" si="2"/>
        <v>40.621093928906731</v>
      </c>
      <c r="F61" s="20">
        <f t="shared" ca="1" si="3"/>
        <v>1.4208842674075224</v>
      </c>
      <c r="G61" s="20">
        <f t="shared" ca="1" si="4"/>
        <v>38.530287874525968</v>
      </c>
      <c r="H61" s="20">
        <f t="shared" ca="1" si="5"/>
        <v>-0.89383817830682877</v>
      </c>
      <c r="I61" s="32">
        <v>42.044538004028411</v>
      </c>
      <c r="J61" s="32">
        <v>2.7930814306160192</v>
      </c>
      <c r="K61" s="27">
        <f t="shared" ca="1" si="6"/>
        <v>3.5142501295024431</v>
      </c>
      <c r="L61" s="28">
        <f t="shared" ca="1" si="7"/>
        <v>3.6869196089228478</v>
      </c>
      <c r="M61">
        <f t="shared" ca="1" si="8"/>
        <v>1.057983790157244</v>
      </c>
    </row>
    <row r="62" spans="1:13">
      <c r="A62">
        <v>50</v>
      </c>
      <c r="B62" s="16">
        <v>0</v>
      </c>
      <c r="C62" s="35">
        <f t="shared" ca="1" si="0"/>
        <v>41.316382931563084</v>
      </c>
      <c r="D62" s="35">
        <f t="shared" ca="1" si="1"/>
        <v>2.2116136419532193</v>
      </c>
      <c r="E62" s="25">
        <f t="shared" ca="1" si="2"/>
        <v>41.316382931563084</v>
      </c>
      <c r="F62" s="20">
        <f t="shared" ca="1" si="3"/>
        <v>2.2116136419532193</v>
      </c>
      <c r="G62" s="20">
        <f t="shared" ca="1" si="4"/>
        <v>39.23014866580943</v>
      </c>
      <c r="H62" s="20">
        <f t="shared" ca="1" si="5"/>
        <v>-0.16026185738840049</v>
      </c>
      <c r="I62" s="32">
        <v>42.751644785214957</v>
      </c>
      <c r="J62" s="32">
        <v>3.5001882118025671</v>
      </c>
      <c r="K62" s="27">
        <f t="shared" ca="1" si="6"/>
        <v>3.5214961194055263</v>
      </c>
      <c r="L62" s="28">
        <f t="shared" ca="1" si="7"/>
        <v>3.6604500691909676</v>
      </c>
      <c r="M62">
        <f t="shared" ca="1" si="8"/>
        <v>1.0529386216604908</v>
      </c>
    </row>
    <row r="63" spans="1:13">
      <c r="A63">
        <v>51</v>
      </c>
      <c r="B63" s="16">
        <v>0</v>
      </c>
      <c r="C63" s="35">
        <f t="shared" ca="1" si="0"/>
        <v>42.012904834271893</v>
      </c>
      <c r="D63" s="35">
        <f t="shared" ca="1" si="1"/>
        <v>2.9845053310615715</v>
      </c>
      <c r="E63" s="25">
        <f t="shared" ca="1" si="2"/>
        <v>42.012904834271893</v>
      </c>
      <c r="F63" s="20">
        <f t="shared" ca="1" si="3"/>
        <v>2.9845053310615715</v>
      </c>
      <c r="G63" s="20">
        <f t="shared" ca="1" si="4"/>
        <v>39.926216762118067</v>
      </c>
      <c r="H63" s="20">
        <f t="shared" ca="1" si="5"/>
        <v>0.62309016908938764</v>
      </c>
      <c r="I63" s="32">
        <v>43.458751566401503</v>
      </c>
      <c r="J63" s="32">
        <v>4.207294992989115</v>
      </c>
      <c r="K63" s="27">
        <f t="shared" ca="1" si="6"/>
        <v>3.5325348042834364</v>
      </c>
      <c r="L63" s="28">
        <f t="shared" ca="1" si="7"/>
        <v>3.5842048238997273</v>
      </c>
      <c r="M63">
        <f t="shared" ca="1" si="8"/>
        <v>1.0404346803359941</v>
      </c>
    </row>
    <row r="64" spans="1:13">
      <c r="A64">
        <v>52</v>
      </c>
      <c r="B64" s="16">
        <v>0</v>
      </c>
      <c r="C64" s="35">
        <f t="shared" ca="1" si="0"/>
        <v>42.685062619002011</v>
      </c>
      <c r="D64" s="35">
        <f t="shared" ca="1" si="1"/>
        <v>3.407966463937909</v>
      </c>
      <c r="E64" s="25">
        <f t="shared" ca="1" si="2"/>
        <v>42.685062619002011</v>
      </c>
      <c r="F64" s="20">
        <f t="shared" ca="1" si="3"/>
        <v>3.407966463937909</v>
      </c>
      <c r="G64" s="20">
        <f t="shared" ca="1" si="4"/>
        <v>40.621093928906731</v>
      </c>
      <c r="H64" s="20">
        <f t="shared" ca="1" si="5"/>
        <v>1.4208842674075224</v>
      </c>
      <c r="I64" s="32">
        <v>44.046536818693973</v>
      </c>
      <c r="J64" s="32">
        <v>3.3982779986141689</v>
      </c>
      <c r="K64" s="27">
        <f t="shared" ca="1" si="6"/>
        <v>3.4254428897872415</v>
      </c>
      <c r="L64" s="28">
        <f t="shared" ca="1" si="7"/>
        <v>1.9773937312066465</v>
      </c>
      <c r="M64">
        <f t="shared" ca="1" si="8"/>
        <v>0.79442773027520275</v>
      </c>
    </row>
    <row r="65" spans="1:13">
      <c r="A65">
        <v>53</v>
      </c>
      <c r="B65" s="16">
        <v>0</v>
      </c>
      <c r="C65" s="35">
        <f t="shared" ca="1" si="0"/>
        <v>43.332807661512071</v>
      </c>
      <c r="D65" s="35">
        <f t="shared" ca="1" si="1"/>
        <v>3.4841101149933134</v>
      </c>
      <c r="E65" s="25">
        <f t="shared" ca="1" si="2"/>
        <v>43.332807661512071</v>
      </c>
      <c r="F65" s="20">
        <f t="shared" ca="1" si="3"/>
        <v>3.4841101149933134</v>
      </c>
      <c r="G65" s="20">
        <f t="shared" ca="1" si="4"/>
        <v>41.316382931563084</v>
      </c>
      <c r="H65" s="20">
        <f t="shared" ca="1" si="5"/>
        <v>2.2116136419532193</v>
      </c>
      <c r="I65" s="32">
        <v>44.634322070986443</v>
      </c>
      <c r="J65" s="32">
        <v>2.5892610042392228</v>
      </c>
      <c r="K65" s="27">
        <f t="shared" ca="1" si="6"/>
        <v>3.3179391394233591</v>
      </c>
      <c r="L65" s="28">
        <f t="shared" ca="1" si="7"/>
        <v>0.37764736228600349</v>
      </c>
      <c r="M65">
        <f t="shared" ca="1" si="8"/>
        <v>0.65220510247345242</v>
      </c>
    </row>
    <row r="66" spans="1:13">
      <c r="A66">
        <v>54</v>
      </c>
      <c r="B66" s="16">
        <v>0</v>
      </c>
      <c r="C66" s="35">
        <f t="shared" ca="1" si="0"/>
        <v>43.955913521361069</v>
      </c>
      <c r="D66" s="35">
        <f t="shared" ca="1" si="1"/>
        <v>3.2173799785422439</v>
      </c>
      <c r="E66" s="25">
        <f t="shared" ca="1" si="2"/>
        <v>43.955913521361069</v>
      </c>
      <c r="F66" s="20">
        <f t="shared" ca="1" si="3"/>
        <v>3.2173799785422439</v>
      </c>
      <c r="G66" s="20">
        <f t="shared" ca="1" si="4"/>
        <v>42.012904834271893</v>
      </c>
      <c r="H66" s="20">
        <f t="shared" ca="1" si="5"/>
        <v>2.9845053310615715</v>
      </c>
      <c r="I66" s="32">
        <v>45.222107323278912</v>
      </c>
      <c r="J66" s="32">
        <v>1.7802440098642767</v>
      </c>
      <c r="K66" s="27">
        <f t="shared" ca="1" si="6"/>
        <v>3.2092024890070192</v>
      </c>
      <c r="L66" s="28">
        <f t="shared" ca="1" si="7"/>
        <v>-1.2042613211972948</v>
      </c>
      <c r="M66">
        <f t="shared" ca="1" si="8"/>
        <v>0.67779486444599546</v>
      </c>
    </row>
    <row r="67" spans="1:13">
      <c r="A67">
        <v>55</v>
      </c>
      <c r="B67" s="16">
        <v>0</v>
      </c>
      <c r="C67" s="35">
        <f t="shared" ca="1" si="0"/>
        <v>44.559700156082165</v>
      </c>
      <c r="D67" s="35">
        <f t="shared" ca="1" si="1"/>
        <v>2.6840574647474815</v>
      </c>
      <c r="E67" s="25">
        <f t="shared" ca="1" si="2"/>
        <v>44.559700156082165</v>
      </c>
      <c r="F67" s="20">
        <f t="shared" ca="1" si="3"/>
        <v>2.6840574647474815</v>
      </c>
      <c r="G67" s="20">
        <f t="shared" ca="1" si="4"/>
        <v>42.685062619002011</v>
      </c>
      <c r="H67" s="20">
        <f t="shared" ca="1" si="5"/>
        <v>3.407966463937909</v>
      </c>
      <c r="I67" s="32">
        <v>45.809892575571382</v>
      </c>
      <c r="J67" s="32">
        <v>0.97122701548933066</v>
      </c>
      <c r="K67" s="27">
        <f t="shared" ca="1" si="6"/>
        <v>3.1248299565693713</v>
      </c>
      <c r="L67" s="28">
        <f t="shared" ca="1" si="7"/>
        <v>-2.4367394484485785</v>
      </c>
      <c r="M67">
        <f t="shared" ca="1" si="8"/>
        <v>0.80559990317042074</v>
      </c>
    </row>
    <row r="68" spans="1:13">
      <c r="A68">
        <v>56</v>
      </c>
      <c r="B68" s="16">
        <v>0</v>
      </c>
      <c r="C68" s="35">
        <f t="shared" ca="1" si="0"/>
        <v>45.149489191864916</v>
      </c>
      <c r="D68" s="35">
        <f t="shared" ca="1" si="1"/>
        <v>1.9598390152991345</v>
      </c>
      <c r="E68" s="25">
        <f t="shared" ca="1" si="2"/>
        <v>45.149489191864916</v>
      </c>
      <c r="F68" s="20">
        <f t="shared" ca="1" si="3"/>
        <v>1.9598390152991345</v>
      </c>
      <c r="G68" s="20">
        <f t="shared" ca="1" si="4"/>
        <v>43.332807661512071</v>
      </c>
      <c r="H68" s="20">
        <f t="shared" ca="1" si="5"/>
        <v>3.4841101149933134</v>
      </c>
      <c r="I68" s="32">
        <v>46.397677827863852</v>
      </c>
      <c r="J68" s="32">
        <v>0.16221002111438465</v>
      </c>
      <c r="K68" s="27">
        <f t="shared" ca="1" si="6"/>
        <v>3.0648701663517812</v>
      </c>
      <c r="L68" s="28">
        <f t="shared" ca="1" si="7"/>
        <v>-3.3219000938789289</v>
      </c>
      <c r="M68">
        <f t="shared" ca="1" si="8"/>
        <v>0.93399329186612179</v>
      </c>
    </row>
    <row r="69" spans="1:13">
      <c r="A69">
        <v>57</v>
      </c>
      <c r="B69" s="16">
        <v>0</v>
      </c>
      <c r="C69" s="35">
        <f t="shared" ca="1" si="0"/>
        <v>45.730642447617448</v>
      </c>
      <c r="D69" s="35">
        <f t="shared" ca="1" si="1"/>
        <v>1.1193321107163614</v>
      </c>
      <c r="E69" s="25">
        <f t="shared" ca="1" si="2"/>
        <v>45.730642447617448</v>
      </c>
      <c r="F69" s="20">
        <f t="shared" ca="1" si="3"/>
        <v>1.1193321107163614</v>
      </c>
      <c r="G69" s="20">
        <f t="shared" ca="1" si="4"/>
        <v>43.955913521361069</v>
      </c>
      <c r="H69" s="20">
        <f t="shared" ca="1" si="5"/>
        <v>3.2173799785422439</v>
      </c>
      <c r="I69" s="32">
        <v>46.985463080156322</v>
      </c>
      <c r="J69" s="32">
        <v>-0.64680697326056136</v>
      </c>
      <c r="K69" s="27">
        <f t="shared" ca="1" si="6"/>
        <v>3.029549558795253</v>
      </c>
      <c r="L69" s="28">
        <f t="shared" ca="1" si="7"/>
        <v>-3.8641869518028051</v>
      </c>
      <c r="M69">
        <f t="shared" ca="1" si="8"/>
        <v>1.0218566256197996</v>
      </c>
    </row>
    <row r="70" spans="1:13">
      <c r="A70">
        <v>58</v>
      </c>
      <c r="B70" s="16">
        <v>0</v>
      </c>
      <c r="C70" s="35">
        <f t="shared" ca="1" si="0"/>
        <v>46.307360148417523</v>
      </c>
      <c r="D70" s="35">
        <f t="shared" ca="1" si="1"/>
        <v>0.22049224684885305</v>
      </c>
      <c r="E70" s="25">
        <f t="shared" ca="1" si="2"/>
        <v>46.307360148417523</v>
      </c>
      <c r="F70" s="20">
        <f t="shared" ca="1" si="3"/>
        <v>0.22049224684885305</v>
      </c>
      <c r="G70" s="20">
        <f t="shared" ca="1" si="4"/>
        <v>44.559700156082165</v>
      </c>
      <c r="H70" s="20">
        <f t="shared" ca="1" si="5"/>
        <v>2.6840574647474815</v>
      </c>
      <c r="I70" s="32">
        <v>47.573248332448792</v>
      </c>
      <c r="J70" s="32">
        <v>-1.4558239676355074</v>
      </c>
      <c r="K70" s="27">
        <f t="shared" ca="1" si="6"/>
        <v>3.0135481763666263</v>
      </c>
      <c r="L70" s="28">
        <f t="shared" ca="1" si="7"/>
        <v>-4.1398814323829889</v>
      </c>
      <c r="M70">
        <f t="shared" ca="1" si="8"/>
        <v>1.0679496276948108</v>
      </c>
    </row>
    <row r="71" spans="1:13">
      <c r="A71">
        <v>59</v>
      </c>
      <c r="B71" s="16">
        <v>0</v>
      </c>
      <c r="C71" s="35">
        <f t="shared" ca="1" si="0"/>
        <v>46.882682499960033</v>
      </c>
      <c r="D71" s="35">
        <f t="shared" ca="1" si="1"/>
        <v>-0.69522256864630572</v>
      </c>
      <c r="E71" s="25">
        <f t="shared" ca="1" si="2"/>
        <v>46.882682499960033</v>
      </c>
      <c r="F71" s="20">
        <f t="shared" ca="1" si="3"/>
        <v>-0.69522256864630572</v>
      </c>
      <c r="G71" s="20">
        <f t="shared" ca="1" si="4"/>
        <v>45.149489191864916</v>
      </c>
      <c r="H71" s="20">
        <f t="shared" ca="1" si="5"/>
        <v>1.9598390152991345</v>
      </c>
      <c r="I71" s="32">
        <v>48.161033584741261</v>
      </c>
      <c r="J71" s="32">
        <v>-2.2648409620104535</v>
      </c>
      <c r="K71" s="27">
        <f t="shared" ca="1" si="6"/>
        <v>3.0115443928763455</v>
      </c>
      <c r="L71" s="28">
        <f t="shared" ca="1" si="7"/>
        <v>-4.224679977309588</v>
      </c>
      <c r="M71">
        <f t="shared" ca="1" si="8"/>
        <v>1.0814478403981105</v>
      </c>
    </row>
    <row r="72" spans="1:13">
      <c r="A72">
        <v>60</v>
      </c>
      <c r="B72" s="16">
        <v>0</v>
      </c>
      <c r="C72" s="35">
        <f t="shared" ca="1" si="0"/>
        <v>47.458482913500298</v>
      </c>
      <c r="D72" s="35">
        <f t="shared" ca="1" si="1"/>
        <v>-1.6025883789039435</v>
      </c>
      <c r="E72" s="25">
        <f t="shared" ca="1" si="2"/>
        <v>47.458482913500298</v>
      </c>
      <c r="F72" s="20">
        <f t="shared" ca="1" si="3"/>
        <v>-1.6025883789039435</v>
      </c>
      <c r="G72" s="20">
        <f t="shared" ca="1" si="4"/>
        <v>45.730642447617448</v>
      </c>
      <c r="H72" s="20">
        <f t="shared" ca="1" si="5"/>
        <v>1.1193321107163614</v>
      </c>
      <c r="I72" s="32">
        <v>48.748818837033731</v>
      </c>
      <c r="J72" s="32">
        <v>-3.0738579563853996</v>
      </c>
      <c r="K72" s="27">
        <f t="shared" ca="1" si="6"/>
        <v>3.0181763894162827</v>
      </c>
      <c r="L72" s="28">
        <f t="shared" ca="1" si="7"/>
        <v>-4.193190067101761</v>
      </c>
      <c r="M72">
        <f t="shared" ca="1" si="8"/>
        <v>1.0746435827090017</v>
      </c>
    </row>
    <row r="73" spans="1:13">
      <c r="A73">
        <v>61</v>
      </c>
      <c r="B73" s="16">
        <v>0</v>
      </c>
      <c r="C73" s="35">
        <f t="shared" ca="1" si="0"/>
        <v>48.035721629174681</v>
      </c>
      <c r="D73" s="35">
        <f t="shared" ca="1" si="1"/>
        <v>-2.4889802910877634</v>
      </c>
      <c r="E73" s="25">
        <f t="shared" ca="1" si="2"/>
        <v>48.035721629174681</v>
      </c>
      <c r="F73" s="20">
        <f t="shared" ca="1" si="3"/>
        <v>-2.4889802910877634</v>
      </c>
      <c r="G73" s="20">
        <f t="shared" ca="1" si="4"/>
        <v>46.307360148417523</v>
      </c>
      <c r="H73" s="20">
        <f t="shared" ca="1" si="5"/>
        <v>0.22049224684885305</v>
      </c>
      <c r="I73" s="32">
        <v>49.336604089326201</v>
      </c>
      <c r="J73" s="32">
        <v>-3.8828749507603457</v>
      </c>
      <c r="K73" s="27">
        <f t="shared" ca="1" si="6"/>
        <v>3.0292439409086782</v>
      </c>
      <c r="L73" s="28">
        <f t="shared" ca="1" si="7"/>
        <v>-4.1033671976091988</v>
      </c>
      <c r="M73">
        <f t="shared" ca="1" si="8"/>
        <v>1.0577784063112181</v>
      </c>
    </row>
    <row r="74" spans="1:13">
      <c r="A74">
        <v>62</v>
      </c>
      <c r="B74" s="16">
        <v>0</v>
      </c>
      <c r="C74" s="35">
        <f t="shared" ca="1" si="0"/>
        <v>48.585709712432298</v>
      </c>
      <c r="D74" s="35">
        <f t="shared" ca="1" si="1"/>
        <v>-2.9824385931531796</v>
      </c>
      <c r="E74" s="25">
        <f t="shared" ca="1" si="2"/>
        <v>48.585709712432298</v>
      </c>
      <c r="F74" s="20">
        <f t="shared" ca="1" si="3"/>
        <v>-2.9824385931531796</v>
      </c>
      <c r="G74" s="20">
        <f t="shared" ca="1" si="4"/>
        <v>46.882682499960033</v>
      </c>
      <c r="H74" s="20">
        <f t="shared" ca="1" si="5"/>
        <v>-0.69522256864630572</v>
      </c>
      <c r="I74" s="32">
        <v>49.790594589065748</v>
      </c>
      <c r="J74" s="32">
        <v>-2.9918684265719779</v>
      </c>
      <c r="K74" s="27">
        <f t="shared" ca="1" si="6"/>
        <v>2.9079120891057144</v>
      </c>
      <c r="L74" s="28">
        <f t="shared" ca="1" si="7"/>
        <v>-2.2966458579256721</v>
      </c>
      <c r="M74">
        <f t="shared" ca="1" si="8"/>
        <v>0.73890999966347093</v>
      </c>
    </row>
    <row r="75" spans="1:13">
      <c r="A75">
        <v>63</v>
      </c>
      <c r="B75" s="16">
        <v>0</v>
      </c>
      <c r="C75" s="35">
        <f t="shared" ca="1" si="0"/>
        <v>49.108389000894327</v>
      </c>
      <c r="D75" s="35">
        <f t="shared" ca="1" si="1"/>
        <v>-3.0854271255851855</v>
      </c>
      <c r="E75" s="25">
        <f t="shared" ca="1" si="2"/>
        <v>49.108389000894327</v>
      </c>
      <c r="F75" s="20">
        <f t="shared" ca="1" si="3"/>
        <v>-3.0854271255851855</v>
      </c>
      <c r="G75" s="20">
        <f t="shared" ca="1" si="4"/>
        <v>47.458482913500298</v>
      </c>
      <c r="H75" s="20">
        <f t="shared" ca="1" si="5"/>
        <v>-1.6025883789039435</v>
      </c>
      <c r="I75" s="32">
        <v>50.244585088805295</v>
      </c>
      <c r="J75" s="32">
        <v>-2.1008619023836097</v>
      </c>
      <c r="K75" s="27">
        <f t="shared" ca="1" si="6"/>
        <v>2.7861021753049968</v>
      </c>
      <c r="L75" s="28">
        <f t="shared" ca="1" si="7"/>
        <v>-0.49827352347966625</v>
      </c>
      <c r="M75">
        <f t="shared" ca="1" si="8"/>
        <v>0.53272908349335668</v>
      </c>
    </row>
    <row r="76" spans="1:13">
      <c r="A76">
        <v>64</v>
      </c>
      <c r="B76" s="16">
        <v>0</v>
      </c>
      <c r="C76" s="35">
        <f t="shared" ca="1" si="0"/>
        <v>49.603493377089706</v>
      </c>
      <c r="D76" s="35">
        <f t="shared" ca="1" si="1"/>
        <v>-2.8031410159158305</v>
      </c>
      <c r="E76" s="25">
        <f t="shared" ca="1" si="2"/>
        <v>49.603493377089706</v>
      </c>
      <c r="F76" s="20">
        <f t="shared" ca="1" si="3"/>
        <v>-2.8031410159158305</v>
      </c>
      <c r="G76" s="20">
        <f t="shared" ca="1" si="4"/>
        <v>48.035721629174681</v>
      </c>
      <c r="H76" s="20">
        <f t="shared" ca="1" si="5"/>
        <v>-2.4889802910877634</v>
      </c>
      <c r="I76" s="32">
        <v>50.698575588544841</v>
      </c>
      <c r="J76" s="32">
        <v>-1.2098553781952417</v>
      </c>
      <c r="K76" s="27">
        <f t="shared" ca="1" si="6"/>
        <v>2.6628539593701603</v>
      </c>
      <c r="L76" s="28">
        <f t="shared" ca="1" si="7"/>
        <v>1.2791249128925217</v>
      </c>
      <c r="M76">
        <f t="shared" ca="1" si="8"/>
        <v>0.56992437308828436</v>
      </c>
    </row>
    <row r="77" spans="1:13">
      <c r="A77">
        <v>65</v>
      </c>
      <c r="B77" s="16">
        <v>0</v>
      </c>
      <c r="C77" s="35">
        <f t="shared" ref="C77:C112" ca="1" si="9">Dis+Out.1</f>
        <v>50.076973102895842</v>
      </c>
      <c r="D77" s="35">
        <f t="shared" ref="D77:D112" ca="1" si="10">Dis+Out.2</f>
        <v>-2.2213580040742711</v>
      </c>
      <c r="E77" s="25">
        <f t="shared" ref="E77:E112" ca="1" si="11">IF(E76+Slow.1*(Gain.1*(TZErr.1)-E76)&lt;Limit.1,IF(E76+Slow.1*(Gain.1*(TZErr.1)-E76)&gt;-Limit.1,E76+Slow.1*(Gain.1*(TZErr.1)-E76),-Limit.1),Limit.1)</f>
        <v>50.076973102895842</v>
      </c>
      <c r="F77" s="20">
        <f t="shared" ref="F77:F112" ca="1" si="12">IF(F76+Slow.2*(Gain.2*(TZErr.2)-F76)&lt;Limit.2,IF(F76+Slow.2*(Gain.2*(TZErr.2)-F76)&gt;-Limit.2,F76+Slow.2*(Gain.2*(TZErr.2)-F76),-Limit.2),Limit.2)</f>
        <v>-2.2213580040742711</v>
      </c>
      <c r="G77" s="20">
        <f t="shared" ref="G77:G112" ca="1" si="13">OFFSET(C77,Lag.1,0)</f>
        <v>48.585709712432298</v>
      </c>
      <c r="H77" s="20">
        <f t="shared" ref="H77:H112" ca="1" si="14">OFFSET(D77,Lag.2,0)</f>
        <v>-2.9824385931531796</v>
      </c>
      <c r="I77" s="32">
        <v>51.152566088284388</v>
      </c>
      <c r="J77" s="32">
        <v>-0.31884885400687368</v>
      </c>
      <c r="K77" s="27">
        <f t="shared" ref="K77:K112" ca="1" si="15">IF(Ref.1-Per.1&gt;TZ.1,Ref.1-Per.1-TZ.1,IF(Ref.1-Per.1&lt;-1*TZ.1,Ref.1-Per.1+TZ.1,0))</f>
        <v>2.5668563758520904</v>
      </c>
      <c r="L77" s="28">
        <f t="shared" ref="L77:L112" ca="1" si="16">IF(Ref.2-Per.2&gt;TZ.2,Ref.2-Per.2-TZ.2,IF(Ref.2-Per.2&lt;-1*TZ.2,Ref.2-Per.2+TZ.2,0))</f>
        <v>2.6635897391463059</v>
      </c>
      <c r="M77">
        <f t="shared" ca="1" si="8"/>
        <v>0.75010300867073587</v>
      </c>
    </row>
    <row r="78" spans="1:13">
      <c r="A78">
        <v>66</v>
      </c>
      <c r="B78" s="16">
        <v>0</v>
      </c>
      <c r="C78" s="35">
        <f t="shared" ca="1" si="9"/>
        <v>50.534781124935762</v>
      </c>
      <c r="D78" s="35">
        <f t="shared" ca="1" si="10"/>
        <v>-1.4251790349847</v>
      </c>
      <c r="E78" s="25">
        <f t="shared" ca="1" si="11"/>
        <v>50.534781124935762</v>
      </c>
      <c r="F78" s="20">
        <f t="shared" ca="1" si="12"/>
        <v>-1.4251790349847</v>
      </c>
      <c r="G78" s="20">
        <f t="shared" ca="1" si="13"/>
        <v>49.108389000894327</v>
      </c>
      <c r="H78" s="20">
        <f t="shared" ca="1" si="14"/>
        <v>-3.0854271255851855</v>
      </c>
      <c r="I78" s="32">
        <v>51.606556588023935</v>
      </c>
      <c r="J78" s="32">
        <v>0.57215767018149433</v>
      </c>
      <c r="K78" s="27">
        <f t="shared" ca="1" si="15"/>
        <v>2.4981675871296076</v>
      </c>
      <c r="L78" s="28">
        <f t="shared" ca="1" si="16"/>
        <v>3.6575847957666801</v>
      </c>
      <c r="M78">
        <f t="shared" ca="1" si="8"/>
        <v>0.91841664611691143</v>
      </c>
    </row>
    <row r="79" spans="1:13">
      <c r="A79">
        <v>67</v>
      </c>
      <c r="B79" s="16">
        <v>0</v>
      </c>
      <c r="C79" s="35">
        <f t="shared" ca="1" si="9"/>
        <v>50.982918127040186</v>
      </c>
      <c r="D79" s="35">
        <f t="shared" ca="1" si="10"/>
        <v>-0.49843760769782541</v>
      </c>
      <c r="E79" s="25">
        <f t="shared" ca="1" si="11"/>
        <v>50.982918127040186</v>
      </c>
      <c r="F79" s="20">
        <f t="shared" ca="1" si="12"/>
        <v>-0.49843760769782541</v>
      </c>
      <c r="G79" s="20">
        <f t="shared" ca="1" si="13"/>
        <v>49.603493377089706</v>
      </c>
      <c r="H79" s="20">
        <f t="shared" ca="1" si="14"/>
        <v>-2.8031410159158305</v>
      </c>
      <c r="I79" s="32">
        <v>52.060547087763481</v>
      </c>
      <c r="J79" s="32">
        <v>1.4631641943698623</v>
      </c>
      <c r="K79" s="27">
        <f t="shared" ca="1" si="15"/>
        <v>2.457053710673776</v>
      </c>
      <c r="L79" s="28">
        <f t="shared" ca="1" si="16"/>
        <v>4.2663052102856929</v>
      </c>
      <c r="M79">
        <f t="shared" ref="M79:M112" ca="1" si="17">SQRT((C79-C78)*(C79-C78)+(D79-D78)*(D79-D78))</f>
        <v>1.0294058702498516</v>
      </c>
    </row>
    <row r="80" spans="1:13">
      <c r="A80">
        <v>68</v>
      </c>
      <c r="B80" s="16">
        <v>0</v>
      </c>
      <c r="C80" s="35">
        <f t="shared" ca="1" si="9"/>
        <v>51.426085568493342</v>
      </c>
      <c r="D80" s="35">
        <f t="shared" ca="1" si="10"/>
        <v>0.49375767821871308</v>
      </c>
      <c r="E80" s="25">
        <f t="shared" ca="1" si="11"/>
        <v>51.426085568493342</v>
      </c>
      <c r="F80" s="20">
        <f t="shared" ca="1" si="12"/>
        <v>0.49375767821871308</v>
      </c>
      <c r="G80" s="20">
        <f t="shared" ca="1" si="13"/>
        <v>50.076973102895842</v>
      </c>
      <c r="H80" s="20">
        <f t="shared" ca="1" si="14"/>
        <v>-2.2213580040742711</v>
      </c>
      <c r="I80" s="32">
        <v>52.514537587503028</v>
      </c>
      <c r="J80" s="32">
        <v>2.3541707185582306</v>
      </c>
      <c r="K80" s="27">
        <f t="shared" ca="1" si="15"/>
        <v>2.4375644846071864</v>
      </c>
      <c r="L80" s="28">
        <f t="shared" ca="1" si="16"/>
        <v>4.5755287226325017</v>
      </c>
      <c r="M80">
        <f t="shared" ca="1" si="17"/>
        <v>1.0866687013801113</v>
      </c>
    </row>
    <row r="81" spans="1:13">
      <c r="A81">
        <v>69</v>
      </c>
      <c r="B81" s="16">
        <v>0</v>
      </c>
      <c r="C81" s="35">
        <f t="shared" ca="1" si="9"/>
        <v>51.867687267712327</v>
      </c>
      <c r="D81" s="35">
        <f t="shared" ca="1" si="10"/>
        <v>1.5048452755967969</v>
      </c>
      <c r="E81" s="25">
        <f t="shared" ca="1" si="11"/>
        <v>51.867687267712327</v>
      </c>
      <c r="F81" s="20">
        <f t="shared" ca="1" si="12"/>
        <v>1.5048452755967969</v>
      </c>
      <c r="G81" s="20">
        <f t="shared" ca="1" si="13"/>
        <v>50.534781124935762</v>
      </c>
      <c r="H81" s="20">
        <f t="shared" ca="1" si="14"/>
        <v>-1.4251790349847</v>
      </c>
      <c r="I81" s="32">
        <v>52.968528087242575</v>
      </c>
      <c r="J81" s="32">
        <v>3.2451772427465988</v>
      </c>
      <c r="K81" s="27">
        <f t="shared" ca="1" si="15"/>
        <v>2.4337469623068131</v>
      </c>
      <c r="L81" s="28">
        <f t="shared" ca="1" si="16"/>
        <v>4.6703562777312992</v>
      </c>
      <c r="M81">
        <f t="shared" ca="1" si="17"/>
        <v>1.1033178102092258</v>
      </c>
    </row>
    <row r="82" spans="1:13">
      <c r="A82">
        <v>70</v>
      </c>
      <c r="B82" s="16">
        <v>0</v>
      </c>
      <c r="C82" s="35">
        <f t="shared" ca="1" si="9"/>
        <v>52.309821221920224</v>
      </c>
      <c r="D82" s="35">
        <f t="shared" ca="1" si="10"/>
        <v>2.5065051646412408</v>
      </c>
      <c r="E82" s="25">
        <f t="shared" ca="1" si="11"/>
        <v>52.309821221920224</v>
      </c>
      <c r="F82" s="20">
        <f t="shared" ca="1" si="12"/>
        <v>2.5065051646412408</v>
      </c>
      <c r="G82" s="20">
        <f t="shared" ca="1" si="13"/>
        <v>50.982918127040186</v>
      </c>
      <c r="H82" s="20">
        <f t="shared" ca="1" si="14"/>
        <v>-0.49843760769782541</v>
      </c>
      <c r="I82" s="32">
        <v>53.422518586982122</v>
      </c>
      <c r="J82" s="32">
        <v>4.136183766934967</v>
      </c>
      <c r="K82" s="27">
        <f t="shared" ca="1" si="15"/>
        <v>2.4396004599419356</v>
      </c>
      <c r="L82" s="28">
        <f t="shared" ca="1" si="16"/>
        <v>4.6346213746327924</v>
      </c>
      <c r="M82">
        <f t="shared" ca="1" si="17"/>
        <v>1.0948995236020693</v>
      </c>
    </row>
    <row r="83" spans="1:13">
      <c r="A83">
        <v>71</v>
      </c>
      <c r="B83" s="16">
        <v>0</v>
      </c>
      <c r="C83" s="35">
        <f t="shared" ca="1" si="9"/>
        <v>52.753563282166496</v>
      </c>
      <c r="D83" s="35">
        <f t="shared" ca="1" si="10"/>
        <v>3.4845713888295071</v>
      </c>
      <c r="E83" s="25">
        <f t="shared" ca="1" si="11"/>
        <v>52.753563282166496</v>
      </c>
      <c r="F83" s="20">
        <f t="shared" ca="1" si="12"/>
        <v>3.4845713888295071</v>
      </c>
      <c r="G83" s="20">
        <f t="shared" ca="1" si="13"/>
        <v>51.426085568493342</v>
      </c>
      <c r="H83" s="20">
        <f t="shared" ca="1" si="14"/>
        <v>0.49375767821871308</v>
      </c>
      <c r="I83" s="32">
        <v>53.876509086721668</v>
      </c>
      <c r="J83" s="32">
        <v>5.0271902911233353</v>
      </c>
      <c r="K83" s="27">
        <f t="shared" ca="1" si="15"/>
        <v>2.4504235182283267</v>
      </c>
      <c r="L83" s="28">
        <f t="shared" ca="1" si="16"/>
        <v>4.5334326129046225</v>
      </c>
      <c r="M83">
        <f t="shared" ca="1" si="17"/>
        <v>1.0740207423180888</v>
      </c>
    </row>
    <row r="84" spans="1:13">
      <c r="A84">
        <v>72</v>
      </c>
      <c r="B84" s="16">
        <v>0</v>
      </c>
      <c r="C84" s="35">
        <f t="shared" ca="1" si="9"/>
        <v>53.167839086262816</v>
      </c>
      <c r="D84" s="35">
        <f t="shared" ca="1" si="10"/>
        <v>4.0358762780149249</v>
      </c>
      <c r="E84" s="25">
        <f t="shared" ca="1" si="11"/>
        <v>53.167839086262816</v>
      </c>
      <c r="F84" s="20">
        <f t="shared" ca="1" si="12"/>
        <v>4.0358762780149249</v>
      </c>
      <c r="G84" s="20">
        <f t="shared" ca="1" si="13"/>
        <v>51.867687267712327</v>
      </c>
      <c r="H84" s="20">
        <f t="shared" ca="1" si="14"/>
        <v>1.5048452755967969</v>
      </c>
      <c r="I84" s="32">
        <v>54.185526081096612</v>
      </c>
      <c r="J84" s="32">
        <v>4.0761337748281825</v>
      </c>
      <c r="K84" s="27">
        <f t="shared" ca="1" si="15"/>
        <v>2.3178388133842844</v>
      </c>
      <c r="L84" s="28">
        <f t="shared" ca="1" si="16"/>
        <v>2.5712884992313856</v>
      </c>
      <c r="M84">
        <f t="shared" ca="1" si="17"/>
        <v>0.68960968866410099</v>
      </c>
    </row>
    <row r="85" spans="1:13">
      <c r="A85">
        <v>73</v>
      </c>
      <c r="B85" s="16">
        <v>0</v>
      </c>
      <c r="C85" s="35">
        <f t="shared" ca="1" si="9"/>
        <v>53.552582422721834</v>
      </c>
      <c r="D85" s="35">
        <f t="shared" ca="1" si="10"/>
        <v>4.1631737712281209</v>
      </c>
      <c r="E85" s="25">
        <f t="shared" ca="1" si="11"/>
        <v>53.552582422721834</v>
      </c>
      <c r="F85" s="20">
        <f t="shared" ca="1" si="12"/>
        <v>4.1631737712281209</v>
      </c>
      <c r="G85" s="20">
        <f t="shared" ca="1" si="13"/>
        <v>52.309821221920224</v>
      </c>
      <c r="H85" s="20">
        <f t="shared" ca="1" si="14"/>
        <v>2.5065051646412408</v>
      </c>
      <c r="I85" s="32">
        <v>54.494543075471555</v>
      </c>
      <c r="J85" s="32">
        <v>3.1250772585330298</v>
      </c>
      <c r="K85" s="27">
        <f t="shared" ca="1" si="15"/>
        <v>2.1847218535513306</v>
      </c>
      <c r="L85" s="28">
        <f t="shared" ca="1" si="16"/>
        <v>0.61857209389178891</v>
      </c>
      <c r="M85">
        <f t="shared" ca="1" si="17"/>
        <v>0.40525558198250689</v>
      </c>
    </row>
    <row r="86" spans="1:13">
      <c r="A86">
        <v>74</v>
      </c>
      <c r="B86" s="16">
        <v>0</v>
      </c>
      <c r="C86" s="35">
        <f t="shared" ca="1" si="9"/>
        <v>53.907494089347963</v>
      </c>
      <c r="D86" s="35">
        <f t="shared" ca="1" si="10"/>
        <v>3.8722825081812209</v>
      </c>
      <c r="E86" s="25">
        <f t="shared" ca="1" si="11"/>
        <v>53.907494089347963</v>
      </c>
      <c r="F86" s="20">
        <f t="shared" ca="1" si="12"/>
        <v>3.8722825081812209</v>
      </c>
      <c r="G86" s="20">
        <f t="shared" ca="1" si="13"/>
        <v>52.753563282166496</v>
      </c>
      <c r="H86" s="20">
        <f t="shared" ca="1" si="14"/>
        <v>3.4845713888295071</v>
      </c>
      <c r="I86" s="32">
        <v>54.803560069846498</v>
      </c>
      <c r="J86" s="32">
        <v>2.174020742237877</v>
      </c>
      <c r="K86" s="27">
        <f t="shared" ca="1" si="15"/>
        <v>2.0499967876800014</v>
      </c>
      <c r="L86" s="28">
        <f t="shared" ca="1" si="16"/>
        <v>-1.3105506465916301</v>
      </c>
      <c r="M86">
        <f t="shared" ca="1" si="17"/>
        <v>0.45888998466338082</v>
      </c>
    </row>
    <row r="87" spans="1:13">
      <c r="A87">
        <v>75</v>
      </c>
      <c r="B87" s="16">
        <v>0</v>
      </c>
      <c r="C87" s="35">
        <f t="shared" ca="1" si="9"/>
        <v>54.239008161090084</v>
      </c>
      <c r="D87" s="35">
        <f t="shared" ca="1" si="10"/>
        <v>3.2563644260519418</v>
      </c>
      <c r="E87" s="25">
        <f t="shared" ca="1" si="11"/>
        <v>54.239008161090084</v>
      </c>
      <c r="F87" s="20">
        <f t="shared" ca="1" si="12"/>
        <v>3.2563644260519418</v>
      </c>
      <c r="G87" s="20">
        <f t="shared" ca="1" si="13"/>
        <v>53.167839086262816</v>
      </c>
      <c r="H87" s="20">
        <f t="shared" ca="1" si="14"/>
        <v>4.0358762780149249</v>
      </c>
      <c r="I87" s="32">
        <v>55.112577064221441</v>
      </c>
      <c r="J87" s="32">
        <v>1.2229642259427242</v>
      </c>
      <c r="K87" s="27">
        <f t="shared" ca="1" si="15"/>
        <v>1.9447379779586242</v>
      </c>
      <c r="L87" s="28">
        <f t="shared" ca="1" si="16"/>
        <v>-2.8129120520722006</v>
      </c>
      <c r="M87">
        <f t="shared" ca="1" si="17"/>
        <v>0.69946884395007114</v>
      </c>
    </row>
    <row r="88" spans="1:13">
      <c r="A88">
        <v>76</v>
      </c>
      <c r="B88" s="16">
        <v>0</v>
      </c>
      <c r="C88" s="35">
        <f t="shared" ca="1" si="9"/>
        <v>54.553562335261084</v>
      </c>
      <c r="D88" s="35">
        <f t="shared" ca="1" si="10"/>
        <v>2.4078295053327361</v>
      </c>
      <c r="E88" s="25">
        <f t="shared" ca="1" si="11"/>
        <v>54.553562335261084</v>
      </c>
      <c r="F88" s="20">
        <f t="shared" ca="1" si="12"/>
        <v>2.4078295053327361</v>
      </c>
      <c r="G88" s="20">
        <f t="shared" ca="1" si="13"/>
        <v>53.552582422721834</v>
      </c>
      <c r="H88" s="20">
        <f t="shared" ca="1" si="14"/>
        <v>4.1631737712281209</v>
      </c>
      <c r="I88" s="32">
        <v>55.421594058596384</v>
      </c>
      <c r="J88" s="32">
        <v>0.27190770964757149</v>
      </c>
      <c r="K88" s="27">
        <f t="shared" ca="1" si="15"/>
        <v>1.8690116358745499</v>
      </c>
      <c r="L88" s="28">
        <f t="shared" ca="1" si="16"/>
        <v>-3.8912660615805494</v>
      </c>
      <c r="M88">
        <f t="shared" ca="1" si="17"/>
        <v>0.9049617893415991</v>
      </c>
    </row>
    <row r="89" spans="1:13">
      <c r="A89">
        <v>77</v>
      </c>
      <c r="B89" s="16">
        <v>0</v>
      </c>
      <c r="C89" s="35">
        <f t="shared" ca="1" si="9"/>
        <v>54.857648406820708</v>
      </c>
      <c r="D89" s="35">
        <f t="shared" ca="1" si="10"/>
        <v>1.4176730046109411</v>
      </c>
      <c r="E89" s="25">
        <f t="shared" ca="1" si="11"/>
        <v>54.857648406820708</v>
      </c>
      <c r="F89" s="20">
        <f t="shared" ca="1" si="12"/>
        <v>1.4176730046109411</v>
      </c>
      <c r="G89" s="20">
        <f t="shared" ca="1" si="13"/>
        <v>53.907494089347963</v>
      </c>
      <c r="H89" s="20">
        <f t="shared" ca="1" si="14"/>
        <v>3.8722825081812209</v>
      </c>
      <c r="I89" s="32">
        <v>55.730611052971327</v>
      </c>
      <c r="J89" s="32">
        <v>-0.67914880664758126</v>
      </c>
      <c r="K89" s="27">
        <f t="shared" ca="1" si="15"/>
        <v>1.8231169636233631</v>
      </c>
      <c r="L89" s="28">
        <f t="shared" ca="1" si="16"/>
        <v>-4.5514313148288021</v>
      </c>
      <c r="M89">
        <f t="shared" ca="1" si="17"/>
        <v>1.0357983562635127</v>
      </c>
    </row>
    <row r="90" spans="1:13">
      <c r="A90">
        <v>78</v>
      </c>
      <c r="B90" s="16">
        <v>0</v>
      </c>
      <c r="C90" s="35">
        <f t="shared" ca="1" si="9"/>
        <v>55.156353301498179</v>
      </c>
      <c r="D90" s="35">
        <f t="shared" ca="1" si="10"/>
        <v>0.35655343732107636</v>
      </c>
      <c r="E90" s="25">
        <f t="shared" ca="1" si="11"/>
        <v>55.156353301498179</v>
      </c>
      <c r="F90" s="20">
        <f t="shared" ca="1" si="12"/>
        <v>0.35655343732107636</v>
      </c>
      <c r="G90" s="20">
        <f t="shared" ca="1" si="13"/>
        <v>54.239008161090084</v>
      </c>
      <c r="H90" s="20">
        <f t="shared" ca="1" si="14"/>
        <v>3.2563644260519418</v>
      </c>
      <c r="I90" s="32">
        <v>56.03962804734627</v>
      </c>
      <c r="J90" s="32">
        <v>-1.630205322942734</v>
      </c>
      <c r="K90" s="27">
        <f t="shared" ca="1" si="15"/>
        <v>1.800619886256186</v>
      </c>
      <c r="L90" s="28">
        <f t="shared" ca="1" si="16"/>
        <v>-4.8865697489946758</v>
      </c>
      <c r="M90">
        <f t="shared" ca="1" si="17"/>
        <v>1.1023608076259372</v>
      </c>
    </row>
    <row r="91" spans="1:13">
      <c r="A91">
        <v>79</v>
      </c>
      <c r="B91" s="16">
        <v>0</v>
      </c>
      <c r="C91" s="35">
        <f t="shared" ca="1" si="9"/>
        <v>55.453360632395373</v>
      </c>
      <c r="D91" s="35">
        <f t="shared" ca="1" si="10"/>
        <v>-0.72501060973142706</v>
      </c>
      <c r="E91" s="25">
        <f t="shared" ca="1" si="11"/>
        <v>55.453360632395373</v>
      </c>
      <c r="F91" s="20">
        <f t="shared" ca="1" si="12"/>
        <v>-0.72501060973142706</v>
      </c>
      <c r="G91" s="20">
        <f t="shared" ca="1" si="13"/>
        <v>54.553562335261084</v>
      </c>
      <c r="H91" s="20">
        <f t="shared" ca="1" si="14"/>
        <v>2.4078295053327361</v>
      </c>
      <c r="I91" s="32">
        <v>56.348645041721213</v>
      </c>
      <c r="J91" s="32">
        <v>-2.5812618392378868</v>
      </c>
      <c r="K91" s="27">
        <f t="shared" ca="1" si="15"/>
        <v>1.7950827064601285</v>
      </c>
      <c r="L91" s="28">
        <f t="shared" ca="1" si="16"/>
        <v>-4.9890913445706229</v>
      </c>
      <c r="M91">
        <f t="shared" ca="1" si="17"/>
        <v>1.1216033802032095</v>
      </c>
    </row>
    <row r="92" spans="1:13">
      <c r="A92">
        <v>80</v>
      </c>
      <c r="B92" s="16">
        <v>0</v>
      </c>
      <c r="C92" s="35">
        <f t="shared" ca="1" si="9"/>
        <v>55.750941317684394</v>
      </c>
      <c r="D92" s="35">
        <f t="shared" ca="1" si="10"/>
        <v>-1.796300386746404</v>
      </c>
      <c r="E92" s="25">
        <f t="shared" ca="1" si="11"/>
        <v>55.750941317684394</v>
      </c>
      <c r="F92" s="20">
        <f t="shared" ca="1" si="12"/>
        <v>-1.796300386746404</v>
      </c>
      <c r="G92" s="20">
        <f t="shared" ca="1" si="13"/>
        <v>54.857648406820708</v>
      </c>
      <c r="H92" s="20">
        <f t="shared" ca="1" si="14"/>
        <v>1.4176730046109411</v>
      </c>
      <c r="I92" s="32">
        <v>56.657662036096156</v>
      </c>
      <c r="J92" s="32">
        <v>-3.5323183555330395</v>
      </c>
      <c r="K92" s="27">
        <f t="shared" ca="1" si="15"/>
        <v>1.8000136292754476</v>
      </c>
      <c r="L92" s="28">
        <f t="shared" ca="1" si="16"/>
        <v>-4.9499913601439811</v>
      </c>
      <c r="M92">
        <f t="shared" ca="1" si="17"/>
        <v>1.1118525309562783</v>
      </c>
    </row>
    <row r="93" spans="1:13">
      <c r="A93">
        <v>81</v>
      </c>
      <c r="B93" s="16">
        <v>0</v>
      </c>
      <c r="C93" s="35">
        <f t="shared" ca="1" si="9"/>
        <v>56.050260323432383</v>
      </c>
      <c r="D93" s="35">
        <f t="shared" ca="1" si="10"/>
        <v>-2.8419576864175013</v>
      </c>
      <c r="E93" s="25">
        <f t="shared" ca="1" si="11"/>
        <v>56.050260323432383</v>
      </c>
      <c r="F93" s="20">
        <f t="shared" ca="1" si="12"/>
        <v>-2.8419576864175013</v>
      </c>
      <c r="G93" s="20">
        <f t="shared" ca="1" si="13"/>
        <v>55.156353301498179</v>
      </c>
      <c r="H93" s="20">
        <f t="shared" ca="1" si="14"/>
        <v>0.35655343732107636</v>
      </c>
      <c r="I93" s="32">
        <v>56.966679030471099</v>
      </c>
      <c r="J93" s="32">
        <v>-4.4833748718281923</v>
      </c>
      <c r="K93" s="27">
        <f t="shared" ca="1" si="15"/>
        <v>1.81032572897292</v>
      </c>
      <c r="L93" s="28">
        <f t="shared" ca="1" si="16"/>
        <v>-4.8399283091492684</v>
      </c>
      <c r="M93">
        <f t="shared" ca="1" si="17"/>
        <v>1.0876539226966526</v>
      </c>
    </row>
    <row r="94" spans="1:13">
      <c r="A94">
        <v>82</v>
      </c>
      <c r="B94" s="16">
        <v>0</v>
      </c>
      <c r="C94" s="35">
        <f t="shared" ca="1" si="9"/>
        <v>56.318623009901785</v>
      </c>
      <c r="D94" s="35">
        <f t="shared" ca="1" si="10"/>
        <v>-3.437534206598825</v>
      </c>
      <c r="E94" s="25">
        <f t="shared" ca="1" si="11"/>
        <v>56.318623009901785</v>
      </c>
      <c r="F94" s="20">
        <f t="shared" ca="1" si="12"/>
        <v>-3.437534206598825</v>
      </c>
      <c r="G94" s="20">
        <f t="shared" ca="1" si="13"/>
        <v>55.453360632395373</v>
      </c>
      <c r="H94" s="20">
        <f t="shared" ca="1" si="14"/>
        <v>-0.72501060973142706</v>
      </c>
      <c r="I94" s="32">
        <v>57.123113495511333</v>
      </c>
      <c r="J94" s="32">
        <v>-3.4956865312330545</v>
      </c>
      <c r="K94" s="27">
        <f t="shared" ca="1" si="15"/>
        <v>1.6697528631159599</v>
      </c>
      <c r="L94" s="28">
        <f t="shared" ca="1" si="16"/>
        <v>-2.7706759215016277</v>
      </c>
      <c r="M94">
        <f t="shared" ca="1" si="17"/>
        <v>0.65324568339972156</v>
      </c>
    </row>
    <row r="95" spans="1:13">
      <c r="A95">
        <v>83</v>
      </c>
      <c r="B95" s="16">
        <v>0</v>
      </c>
      <c r="C95" s="35">
        <f t="shared" ca="1" si="9"/>
        <v>56.555956744173173</v>
      </c>
      <c r="D95" s="35">
        <f t="shared" ca="1" si="10"/>
        <v>-3.5860061737643214</v>
      </c>
      <c r="E95" s="25">
        <f t="shared" ca="1" si="11"/>
        <v>56.555956744173173</v>
      </c>
      <c r="F95" s="20">
        <f t="shared" ca="1" si="12"/>
        <v>-3.5860061737643214</v>
      </c>
      <c r="G95" s="20">
        <f t="shared" ca="1" si="13"/>
        <v>55.750941317684394</v>
      </c>
      <c r="H95" s="20">
        <f t="shared" ca="1" si="14"/>
        <v>-1.796300386746404</v>
      </c>
      <c r="I95" s="32">
        <v>57.279547960551568</v>
      </c>
      <c r="J95" s="32">
        <v>-2.5079981906379167</v>
      </c>
      <c r="K95" s="27">
        <f t="shared" ca="1" si="15"/>
        <v>1.5286066428671745</v>
      </c>
      <c r="L95" s="28">
        <f t="shared" ca="1" si="16"/>
        <v>-0.71169780389151271</v>
      </c>
      <c r="M95">
        <f t="shared" ca="1" si="17"/>
        <v>0.2799486139583372</v>
      </c>
    </row>
    <row r="96" spans="1:13">
      <c r="A96">
        <v>84</v>
      </c>
      <c r="B96" s="16">
        <v>0</v>
      </c>
      <c r="C96" s="35">
        <f t="shared" ca="1" si="9"/>
        <v>56.761936605067426</v>
      </c>
      <c r="D96" s="35">
        <f t="shared" ca="1" si="10"/>
        <v>-3.2936724655935246</v>
      </c>
      <c r="E96" s="25">
        <f t="shared" ca="1" si="11"/>
        <v>56.761936605067426</v>
      </c>
      <c r="F96" s="20">
        <f t="shared" ca="1" si="12"/>
        <v>-3.2936724655935246</v>
      </c>
      <c r="G96" s="20">
        <f t="shared" ca="1" si="13"/>
        <v>56.050260323432383</v>
      </c>
      <c r="H96" s="20">
        <f t="shared" ca="1" si="14"/>
        <v>-2.8419576864175013</v>
      </c>
      <c r="I96" s="32">
        <v>57.435982425591803</v>
      </c>
      <c r="J96" s="32">
        <v>-1.520309850042779</v>
      </c>
      <c r="K96" s="27">
        <f t="shared" ca="1" si="15"/>
        <v>1.3857221021594199</v>
      </c>
      <c r="L96" s="28">
        <f t="shared" ca="1" si="16"/>
        <v>1.3216478363747224</v>
      </c>
      <c r="M96">
        <f t="shared" ca="1" si="17"/>
        <v>0.35761249981915394</v>
      </c>
    </row>
    <row r="97" spans="1:13">
      <c r="A97">
        <v>85</v>
      </c>
      <c r="B97" s="16">
        <v>0</v>
      </c>
      <c r="C97" s="35">
        <f t="shared" ca="1" si="9"/>
        <v>56.943322051550538</v>
      </c>
      <c r="D97" s="35">
        <f t="shared" ca="1" si="10"/>
        <v>-2.6587852604347786</v>
      </c>
      <c r="E97" s="25">
        <f t="shared" ca="1" si="11"/>
        <v>56.943322051550538</v>
      </c>
      <c r="F97" s="20">
        <f t="shared" ca="1" si="12"/>
        <v>-2.6587852604347786</v>
      </c>
      <c r="G97" s="20">
        <f t="shared" ca="1" si="13"/>
        <v>56.318623009901785</v>
      </c>
      <c r="H97" s="20">
        <f t="shared" ca="1" si="14"/>
        <v>-3.437534206598825</v>
      </c>
      <c r="I97" s="32">
        <v>57.592416890632038</v>
      </c>
      <c r="J97" s="32">
        <v>-0.53262150944764108</v>
      </c>
      <c r="K97" s="27">
        <f t="shared" ca="1" si="15"/>
        <v>1.2737938807302527</v>
      </c>
      <c r="L97" s="28">
        <f t="shared" ca="1" si="16"/>
        <v>2.9049126971511838</v>
      </c>
      <c r="M97">
        <f t="shared" ca="1" si="17"/>
        <v>0.66028966633604191</v>
      </c>
    </row>
    <row r="98" spans="1:13">
      <c r="A98">
        <v>86</v>
      </c>
      <c r="B98" s="16">
        <v>0</v>
      </c>
      <c r="C98" s="35">
        <f t="shared" ca="1" si="9"/>
        <v>57.106877013956094</v>
      </c>
      <c r="D98" s="35">
        <f t="shared" ca="1" si="10"/>
        <v>-1.778788133936493</v>
      </c>
      <c r="E98" s="25">
        <f t="shared" ca="1" si="11"/>
        <v>57.106877013956094</v>
      </c>
      <c r="F98" s="20">
        <f t="shared" ca="1" si="12"/>
        <v>-1.778788133936493</v>
      </c>
      <c r="G98" s="20">
        <f t="shared" ca="1" si="13"/>
        <v>56.555956744173173</v>
      </c>
      <c r="H98" s="20">
        <f t="shared" ca="1" si="14"/>
        <v>-3.5860061737643214</v>
      </c>
      <c r="I98" s="32">
        <v>57.748851355672272</v>
      </c>
      <c r="J98" s="32">
        <v>0.4550668311474968</v>
      </c>
      <c r="K98" s="27">
        <f t="shared" ca="1" si="15"/>
        <v>1.1928946114990993</v>
      </c>
      <c r="L98" s="28">
        <f t="shared" ca="1" si="16"/>
        <v>4.0410730049118184</v>
      </c>
      <c r="M98">
        <f t="shared" ca="1" si="17"/>
        <v>0.89506713065150723</v>
      </c>
    </row>
    <row r="99" spans="1:13">
      <c r="A99">
        <v>87</v>
      </c>
      <c r="B99" s="16">
        <v>0</v>
      </c>
      <c r="C99" s="35">
        <f t="shared" ca="1" si="9"/>
        <v>57.259424548989266</v>
      </c>
      <c r="D99" s="35">
        <f t="shared" ca="1" si="10"/>
        <v>-0.74959749895709771</v>
      </c>
      <c r="E99" s="25">
        <f t="shared" ca="1" si="11"/>
        <v>57.259424548989266</v>
      </c>
      <c r="F99" s="20">
        <f t="shared" ca="1" si="12"/>
        <v>-0.74959749895709771</v>
      </c>
      <c r="G99" s="20">
        <f t="shared" ca="1" si="13"/>
        <v>56.761936605067426</v>
      </c>
      <c r="H99" s="20">
        <f t="shared" ca="1" si="14"/>
        <v>-3.2936724655935246</v>
      </c>
      <c r="I99" s="32">
        <v>57.905285820712507</v>
      </c>
      <c r="J99" s="32">
        <v>1.4427551717426348</v>
      </c>
      <c r="K99" s="27">
        <f t="shared" ca="1" si="15"/>
        <v>1.1433492156450811</v>
      </c>
      <c r="L99" s="28">
        <f t="shared" ca="1" si="16"/>
        <v>4.7364276373361598</v>
      </c>
      <c r="M99">
        <f t="shared" ca="1" si="17"/>
        <v>1.0404345791898633</v>
      </c>
    </row>
    <row r="100" spans="1:13">
      <c r="A100">
        <v>88</v>
      </c>
      <c r="B100" s="16">
        <v>0</v>
      </c>
      <c r="C100" s="35">
        <f t="shared" ca="1" si="9"/>
        <v>57.406311792151428</v>
      </c>
      <c r="D100" s="35">
        <f t="shared" ca="1" si="10"/>
        <v>0.3543180643085504</v>
      </c>
      <c r="E100" s="25">
        <f t="shared" ca="1" si="11"/>
        <v>57.406311792151428</v>
      </c>
      <c r="F100" s="20">
        <f t="shared" ca="1" si="12"/>
        <v>0.3543180643085504</v>
      </c>
      <c r="G100" s="20">
        <f t="shared" ca="1" si="13"/>
        <v>56.943322051550538</v>
      </c>
      <c r="H100" s="20">
        <f t="shared" ca="1" si="14"/>
        <v>-2.6587852604347786</v>
      </c>
      <c r="I100" s="32">
        <v>58.061720285752742</v>
      </c>
      <c r="J100" s="32">
        <v>2.4304435123377726</v>
      </c>
      <c r="K100" s="27">
        <f t="shared" ca="1" si="15"/>
        <v>1.1183982342022034</v>
      </c>
      <c r="L100" s="28">
        <f t="shared" ca="1" si="16"/>
        <v>5.0892287727725511</v>
      </c>
      <c r="M100">
        <f t="shared" ca="1" si="17"/>
        <v>1.1136451108965968</v>
      </c>
    </row>
    <row r="101" spans="1:13">
      <c r="A101">
        <v>89</v>
      </c>
      <c r="B101" s="16">
        <v>0</v>
      </c>
      <c r="C101" s="35">
        <f t="shared" ca="1" si="9"/>
        <v>57.551411448812502</v>
      </c>
      <c r="D101" s="35">
        <f t="shared" ca="1" si="10"/>
        <v>1.4797268646897401</v>
      </c>
      <c r="E101" s="25">
        <f t="shared" ca="1" si="11"/>
        <v>57.551411448812502</v>
      </c>
      <c r="F101" s="20">
        <f t="shared" ca="1" si="12"/>
        <v>1.4797268646897401</v>
      </c>
      <c r="G101" s="20">
        <f t="shared" ca="1" si="13"/>
        <v>57.106877013956094</v>
      </c>
      <c r="H101" s="20">
        <f t="shared" ca="1" si="14"/>
        <v>-1.778788133936493</v>
      </c>
      <c r="I101" s="32">
        <v>58.218154750792976</v>
      </c>
      <c r="J101" s="32">
        <v>3.4181318529329103</v>
      </c>
      <c r="K101" s="27">
        <f t="shared" ca="1" si="15"/>
        <v>1.1112777368368825</v>
      </c>
      <c r="L101" s="28">
        <f t="shared" ca="1" si="16"/>
        <v>5.1969199868694034</v>
      </c>
      <c r="M101">
        <f t="shared" ca="1" si="17"/>
        <v>1.1347241419563567</v>
      </c>
    </row>
    <row r="102" spans="1:13">
      <c r="A102">
        <v>90</v>
      </c>
      <c r="B102" s="16">
        <v>0</v>
      </c>
      <c r="C102" s="35">
        <f t="shared" ca="1" si="9"/>
        <v>57.697111440880668</v>
      </c>
      <c r="D102" s="35">
        <f t="shared" ca="1" si="10"/>
        <v>2.5942678199537057</v>
      </c>
      <c r="E102" s="25">
        <f t="shared" ca="1" si="11"/>
        <v>57.697111440880668</v>
      </c>
      <c r="F102" s="20">
        <f t="shared" ca="1" si="12"/>
        <v>2.5942678199537057</v>
      </c>
      <c r="G102" s="20">
        <f t="shared" ca="1" si="13"/>
        <v>57.259424548989266</v>
      </c>
      <c r="H102" s="20">
        <f t="shared" ca="1" si="14"/>
        <v>-0.74959749895709771</v>
      </c>
      <c r="I102" s="32">
        <v>58.374589215833211</v>
      </c>
      <c r="J102" s="32">
        <v>4.4058201935280481</v>
      </c>
      <c r="K102" s="27">
        <f t="shared" ca="1" si="15"/>
        <v>1.1151646668439454</v>
      </c>
      <c r="L102" s="28">
        <f t="shared" ca="1" si="16"/>
        <v>5.1554176924851456</v>
      </c>
      <c r="M102">
        <f t="shared" ca="1" si="17"/>
        <v>1.1240240338397471</v>
      </c>
    </row>
    <row r="103" spans="1:13">
      <c r="A103">
        <v>91</v>
      </c>
      <c r="B103" s="16">
        <v>0</v>
      </c>
      <c r="C103" s="35">
        <f t="shared" ca="1" si="9"/>
        <v>57.844637164368969</v>
      </c>
      <c r="D103" s="35">
        <f t="shared" ca="1" si="10"/>
        <v>3.6817686420469542</v>
      </c>
      <c r="E103" s="25">
        <f t="shared" ca="1" si="11"/>
        <v>57.844637164368969</v>
      </c>
      <c r="F103" s="20">
        <f t="shared" ca="1" si="12"/>
        <v>3.6817686420469542</v>
      </c>
      <c r="G103" s="20">
        <f t="shared" ca="1" si="13"/>
        <v>57.406311792151428</v>
      </c>
      <c r="H103" s="20">
        <f t="shared" ca="1" si="14"/>
        <v>0.3543180643085504</v>
      </c>
      <c r="I103" s="32">
        <v>58.531023680873446</v>
      </c>
      <c r="J103" s="32">
        <v>5.3935085341231863</v>
      </c>
      <c r="K103" s="27">
        <f t="shared" ca="1" si="15"/>
        <v>1.1247118887220182</v>
      </c>
      <c r="L103" s="28">
        <f t="shared" ca="1" si="16"/>
        <v>5.0391904698146357</v>
      </c>
      <c r="M103">
        <f t="shared" ca="1" si="17"/>
        <v>1.0974615606681801</v>
      </c>
    </row>
    <row r="104" spans="1:13">
      <c r="A104">
        <v>92</v>
      </c>
      <c r="B104" s="16">
        <v>0</v>
      </c>
      <c r="C104" s="35">
        <f t="shared" ca="1" si="9"/>
        <v>57.960478752708227</v>
      </c>
      <c r="D104" s="35">
        <f t="shared" ca="1" si="10"/>
        <v>4.3069517226874563</v>
      </c>
      <c r="E104" s="25">
        <f t="shared" ca="1" si="11"/>
        <v>57.960478752708227</v>
      </c>
      <c r="F104" s="20">
        <f t="shared" ca="1" si="12"/>
        <v>4.3069517226874563</v>
      </c>
      <c r="G104" s="20">
        <f t="shared" ca="1" si="13"/>
        <v>57.551411448812502</v>
      </c>
      <c r="H104" s="20">
        <f t="shared" ca="1" si="14"/>
        <v>1.4797268646897401</v>
      </c>
      <c r="I104" s="32">
        <v>58.531023680873446</v>
      </c>
      <c r="J104" s="32">
        <v>4.3935085341231863</v>
      </c>
      <c r="K104" s="27">
        <f t="shared" ca="1" si="15"/>
        <v>0.97961223206094417</v>
      </c>
      <c r="L104" s="28">
        <f t="shared" ca="1" si="16"/>
        <v>2.9137816694334462</v>
      </c>
      <c r="M104">
        <f t="shared" ca="1" si="17"/>
        <v>0.63582478554088362</v>
      </c>
    </row>
    <row r="105" spans="1:13">
      <c r="A105">
        <v>93</v>
      </c>
      <c r="B105" s="16">
        <v>0</v>
      </c>
      <c r="C105" s="35">
        <f t="shared" ca="1" si="9"/>
        <v>58.044558940118812</v>
      </c>
      <c r="D105" s="35">
        <f t="shared" ca="1" si="10"/>
        <v>4.4729422912196979</v>
      </c>
      <c r="E105" s="25">
        <f t="shared" ca="1" si="11"/>
        <v>58.044558940118812</v>
      </c>
      <c r="F105" s="20">
        <f t="shared" ca="1" si="12"/>
        <v>4.4729422912196979</v>
      </c>
      <c r="G105" s="20">
        <f t="shared" ca="1" si="13"/>
        <v>57.697111440880668</v>
      </c>
      <c r="H105" s="20">
        <f t="shared" ca="1" si="14"/>
        <v>2.5942678199537057</v>
      </c>
      <c r="I105" s="32">
        <v>58.531023680873446</v>
      </c>
      <c r="J105" s="32">
        <v>3.3935085341231863</v>
      </c>
      <c r="K105" s="27">
        <f t="shared" ca="1" si="15"/>
        <v>0.83391223999277742</v>
      </c>
      <c r="L105" s="28">
        <f t="shared" ca="1" si="16"/>
        <v>0.79924071416948061</v>
      </c>
      <c r="M105">
        <f t="shared" ca="1" si="17"/>
        <v>0.1860708111355886</v>
      </c>
    </row>
    <row r="106" spans="1:13">
      <c r="A106">
        <v>94</v>
      </c>
      <c r="B106" s="16">
        <v>0</v>
      </c>
      <c r="C106" s="35">
        <f t="shared" ca="1" si="9"/>
        <v>58.096535087127918</v>
      </c>
      <c r="D106" s="35">
        <f t="shared" ca="1" si="10"/>
        <v>4.186364364017515</v>
      </c>
      <c r="E106" s="25">
        <f t="shared" ca="1" si="11"/>
        <v>58.096535087127918</v>
      </c>
      <c r="F106" s="20">
        <f t="shared" ca="1" si="12"/>
        <v>4.186364364017515</v>
      </c>
      <c r="G106" s="20">
        <f t="shared" ca="1" si="13"/>
        <v>57.844637164368969</v>
      </c>
      <c r="H106" s="20">
        <f t="shared" ca="1" si="14"/>
        <v>3.6817686420469542</v>
      </c>
      <c r="I106" s="32">
        <v>58.531023680873446</v>
      </c>
      <c r="J106" s="32">
        <v>2.3935085341231863</v>
      </c>
      <c r="K106" s="27">
        <f t="shared" ca="1" si="15"/>
        <v>0.68638651650447713</v>
      </c>
      <c r="L106" s="28">
        <f t="shared" ca="1" si="16"/>
        <v>-1.2882601079237679</v>
      </c>
      <c r="M106">
        <f t="shared" ca="1" si="17"/>
        <v>0.29125320293073503</v>
      </c>
    </row>
    <row r="107" spans="1:13">
      <c r="A107">
        <v>95</v>
      </c>
      <c r="B107" s="16">
        <v>0</v>
      </c>
      <c r="C107" s="35">
        <f t="shared" ca="1" si="9"/>
        <v>58.123325596418503</v>
      </c>
      <c r="D107" s="35">
        <f t="shared" ca="1" si="10"/>
        <v>3.5481410658885606</v>
      </c>
      <c r="E107" s="25">
        <f t="shared" ca="1" si="11"/>
        <v>58.123325596418503</v>
      </c>
      <c r="F107" s="20">
        <f t="shared" ca="1" si="12"/>
        <v>3.5481410658885606</v>
      </c>
      <c r="G107" s="20">
        <f t="shared" ca="1" si="13"/>
        <v>57.960478752708227</v>
      </c>
      <c r="H107" s="20">
        <f t="shared" ca="1" si="14"/>
        <v>4.3069517226874563</v>
      </c>
      <c r="I107" s="32">
        <v>58.531023680873446</v>
      </c>
      <c r="J107" s="32">
        <v>1.3935085341231863</v>
      </c>
      <c r="K107" s="27">
        <f t="shared" ca="1" si="15"/>
        <v>0.57054492816521929</v>
      </c>
      <c r="L107" s="28">
        <f t="shared" ca="1" si="16"/>
        <v>-2.91344318856427</v>
      </c>
      <c r="M107">
        <f t="shared" ca="1" si="17"/>
        <v>0.63878533926715098</v>
      </c>
    </row>
    <row r="108" spans="1:13">
      <c r="A108">
        <v>96</v>
      </c>
      <c r="B108" s="16">
        <v>0</v>
      </c>
      <c r="C108" s="35">
        <f t="shared" ca="1" si="9"/>
        <v>58.131854080921308</v>
      </c>
      <c r="D108" s="35">
        <f t="shared" ca="1" si="10"/>
        <v>2.6583501834078351</v>
      </c>
      <c r="E108" s="25">
        <f t="shared" ca="1" si="11"/>
        <v>58.131854080921308</v>
      </c>
      <c r="F108" s="20">
        <f t="shared" ca="1" si="12"/>
        <v>2.6583501834078351</v>
      </c>
      <c r="G108" s="20">
        <f t="shared" ca="1" si="13"/>
        <v>58.044558940118812</v>
      </c>
      <c r="H108" s="20">
        <f t="shared" ca="1" si="14"/>
        <v>4.4729422912196979</v>
      </c>
      <c r="I108" s="32">
        <v>58.531023680873446</v>
      </c>
      <c r="J108" s="32">
        <v>0.39350853412318632</v>
      </c>
      <c r="K108" s="27">
        <f t="shared" ca="1" si="15"/>
        <v>0.48646474075463431</v>
      </c>
      <c r="L108" s="28">
        <f t="shared" ca="1" si="16"/>
        <v>-4.0794337570965116</v>
      </c>
      <c r="M108">
        <f t="shared" ca="1" si="17"/>
        <v>0.88983175353194877</v>
      </c>
    </row>
    <row r="109" spans="1:13">
      <c r="A109">
        <v>97</v>
      </c>
      <c r="B109" s="16">
        <v>0</v>
      </c>
      <c r="C109" s="35">
        <f t="shared" ca="1" si="9"/>
        <v>58.129106852764636</v>
      </c>
      <c r="D109" s="35">
        <f t="shared" ca="1" si="10"/>
        <v>1.6154675032917174</v>
      </c>
      <c r="E109" s="25">
        <f t="shared" ca="1" si="11"/>
        <v>58.129106852764636</v>
      </c>
      <c r="F109" s="20">
        <f t="shared" ca="1" si="12"/>
        <v>1.6154675032917174</v>
      </c>
      <c r="G109" s="20">
        <f t="shared" ca="1" si="13"/>
        <v>58.096535087127918</v>
      </c>
      <c r="H109" s="20">
        <f t="shared" ca="1" si="14"/>
        <v>4.186364364017515</v>
      </c>
      <c r="I109" s="32">
        <v>58.531023680873446</v>
      </c>
      <c r="J109" s="32">
        <v>-0.60649146587681368</v>
      </c>
      <c r="K109" s="27">
        <f t="shared" ca="1" si="15"/>
        <v>0.4344885937455274</v>
      </c>
      <c r="L109" s="28">
        <f t="shared" ca="1" si="16"/>
        <v>-4.7928558298943287</v>
      </c>
      <c r="M109">
        <f t="shared" ca="1" si="17"/>
        <v>1.0428862985717673</v>
      </c>
    </row>
    <row r="110" spans="1:13">
      <c r="A110">
        <v>98</v>
      </c>
      <c r="B110" s="16">
        <v>0</v>
      </c>
      <c r="C110" s="35">
        <f t="shared" ca="1" si="9"/>
        <v>58.120559592975269</v>
      </c>
      <c r="D110" s="35">
        <f t="shared" ca="1" si="10"/>
        <v>0.4959380089037333</v>
      </c>
      <c r="E110" s="25">
        <f t="shared" ca="1" si="11"/>
        <v>58.120559592975269</v>
      </c>
      <c r="F110" s="20">
        <f t="shared" ca="1" si="12"/>
        <v>0.4959380089037333</v>
      </c>
      <c r="G110" s="20">
        <f t="shared" ca="1" si="13"/>
        <v>58.123325596418503</v>
      </c>
      <c r="H110" s="20">
        <f t="shared" ca="1" si="14"/>
        <v>3.5481410658885606</v>
      </c>
      <c r="I110" s="32">
        <v>58.531023680873446</v>
      </c>
      <c r="J110" s="32">
        <v>-1.6064914658768137</v>
      </c>
      <c r="K110" s="27">
        <f t="shared" ca="1" si="15"/>
        <v>0.40769808445494249</v>
      </c>
      <c r="L110" s="28">
        <f t="shared" ca="1" si="16"/>
        <v>-5.1546325317653743</v>
      </c>
      <c r="M110">
        <f t="shared" ca="1" si="17"/>
        <v>1.1195621217487319</v>
      </c>
    </row>
    <row r="111" spans="1:13">
      <c r="A111">
        <v>99</v>
      </c>
      <c r="B111" s="16">
        <v>0</v>
      </c>
      <c r="C111" s="35">
        <f t="shared" ca="1" si="9"/>
        <v>58.110178740309941</v>
      </c>
      <c r="D111" s="35">
        <f t="shared" ca="1" si="10"/>
        <v>-0.64560424512278036</v>
      </c>
      <c r="E111" s="25">
        <f t="shared" ca="1" si="11"/>
        <v>58.110178740309941</v>
      </c>
      <c r="F111" s="20">
        <f t="shared" ca="1" si="12"/>
        <v>-0.64560424512278036</v>
      </c>
      <c r="G111" s="20">
        <f t="shared" ca="1" si="13"/>
        <v>58.131854080921308</v>
      </c>
      <c r="H111" s="20">
        <f t="shared" ca="1" si="14"/>
        <v>2.6583501834078351</v>
      </c>
      <c r="I111" s="32">
        <v>58.531023680873446</v>
      </c>
      <c r="J111" s="32">
        <v>-2.6064914658768137</v>
      </c>
      <c r="K111" s="27">
        <f t="shared" ca="1" si="15"/>
        <v>0.3991695999521383</v>
      </c>
      <c r="L111" s="28">
        <f t="shared" ca="1" si="16"/>
        <v>-5.2648416492846488</v>
      </c>
      <c r="M111">
        <f t="shared" ca="1" si="17"/>
        <v>1.1415894532755604</v>
      </c>
    </row>
    <row r="112" spans="1:13">
      <c r="A112">
        <v>100</v>
      </c>
      <c r="B112" s="16">
        <v>0</v>
      </c>
      <c r="C112" s="35">
        <f t="shared" ca="1" si="9"/>
        <v>58.100410421832997</v>
      </c>
      <c r="D112" s="35">
        <f t="shared" ca="1" si="10"/>
        <v>-1.7759526813674245</v>
      </c>
      <c r="E112" s="25">
        <f t="shared" ca="1" si="11"/>
        <v>58.100410421832997</v>
      </c>
      <c r="F112" s="20">
        <f t="shared" ca="1" si="12"/>
        <v>-1.7759526813674245</v>
      </c>
      <c r="G112" s="20">
        <f t="shared" ca="1" si="13"/>
        <v>58.129106852764636</v>
      </c>
      <c r="H112" s="20">
        <f t="shared" ca="1" si="14"/>
        <v>1.6154675032917174</v>
      </c>
      <c r="I112" s="32">
        <v>58.531023680873446</v>
      </c>
      <c r="J112" s="32">
        <v>-3.6064914658768137</v>
      </c>
      <c r="K112" s="27">
        <f t="shared" ca="1" si="15"/>
        <v>0.40191682810880991</v>
      </c>
      <c r="L112" s="28">
        <f t="shared" ca="1" si="16"/>
        <v>-5.2219589691685311</v>
      </c>
      <c r="M112">
        <f t="shared" ca="1" si="17"/>
        <v>1.1303906437009195</v>
      </c>
    </row>
  </sheetData>
  <sortState columnSort="1" ref="D1:AP3612">
    <sortCondition ref="D1:AP1"/>
  </sortState>
  <pageMargins left="0.75" right="0.75" top="1" bottom="1" header="0.5" footer="0.5"/>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1"/>
  <sheetViews>
    <sheetView topLeftCell="A21" workbookViewId="0">
      <selection activeCell="H30" sqref="H30"/>
    </sheetView>
  </sheetViews>
  <sheetFormatPr baseColWidth="10" defaultRowHeight="15" x14ac:dyDescent="0"/>
  <sheetData>
    <row r="1" spans="1:6">
      <c r="A1" t="s">
        <v>0</v>
      </c>
      <c r="B1" t="s">
        <v>41</v>
      </c>
      <c r="C1" t="s">
        <v>42</v>
      </c>
      <c r="D1" t="s">
        <v>44</v>
      </c>
      <c r="E1" t="s">
        <v>43</v>
      </c>
      <c r="F1" t="s">
        <v>45</v>
      </c>
    </row>
    <row r="2" spans="1:6">
      <c r="A2">
        <v>1</v>
      </c>
      <c r="B2" s="31">
        <f>Models!I13</f>
        <v>0</v>
      </c>
      <c r="C2" s="31">
        <f>Models!J13</f>
        <v>1.6155696572206502E-14</v>
      </c>
      <c r="D2" s="31">
        <f ca="1">Models!C13</f>
        <v>0</v>
      </c>
      <c r="E2" s="31">
        <f ca="1">Models!D13</f>
        <v>3.5004009239780757E-15</v>
      </c>
      <c r="F2" s="31">
        <f>Models!M13</f>
        <v>0</v>
      </c>
    </row>
    <row r="3" spans="1:6">
      <c r="A3">
        <v>2</v>
      </c>
      <c r="B3" s="31">
        <f>Models!I14</f>
        <v>0.98768834059513821</v>
      </c>
      <c r="C3" s="31">
        <f>Models!J14</f>
        <v>0.15643446504024677</v>
      </c>
      <c r="D3" s="31">
        <f ca="1">Models!C14</f>
        <v>0.21399914046227997</v>
      </c>
      <c r="E3" s="31">
        <f ca="1">Models!D14</f>
        <v>3.3894134092056966E-2</v>
      </c>
      <c r="F3" s="31">
        <f ca="1">Models!M14</f>
        <v>0.21666666666666734</v>
      </c>
    </row>
    <row r="4" spans="1:6">
      <c r="A4">
        <v>3</v>
      </c>
      <c r="B4" s="31">
        <f>Models!I15</f>
        <v>1.9753766811902764</v>
      </c>
      <c r="C4" s="31">
        <f>Models!J15</f>
        <v>0.31286893008047739</v>
      </c>
      <c r="D4" s="31">
        <f ca="1">Models!C15</f>
        <v>0.64164075615273608</v>
      </c>
      <c r="E4" s="31">
        <f ca="1">Models!D15</f>
        <v>0.10162591205267364</v>
      </c>
      <c r="F4" s="31">
        <f ca="1">Models!M15</f>
        <v>0.43297222222222298</v>
      </c>
    </row>
    <row r="5" spans="1:6">
      <c r="A5">
        <v>4</v>
      </c>
      <c r="B5" s="31">
        <f>Models!I16</f>
        <v>2.9630650217854146</v>
      </c>
      <c r="C5" s="31">
        <f>Models!J16</f>
        <v>0.46930339512070801</v>
      </c>
      <c r="D5" s="31">
        <f ca="1">Models!C16</f>
        <v>1.2825687762793212</v>
      </c>
      <c r="E5" s="31">
        <f ca="1">Models!D16</f>
        <v>0.20313893780873848</v>
      </c>
      <c r="F5" s="31">
        <f ca="1">Models!M16</f>
        <v>0.64891726851851905</v>
      </c>
    </row>
    <row r="6" spans="1:6">
      <c r="A6">
        <v>5</v>
      </c>
      <c r="B6" s="31">
        <f>Models!I17</f>
        <v>3.9507533623805529</v>
      </c>
      <c r="C6" s="31">
        <f>Models!J17</f>
        <v>0.62573786016093869</v>
      </c>
      <c r="D6" s="31">
        <f ca="1">Models!C17</f>
        <v>2.0900612430678147</v>
      </c>
      <c r="E6" s="31">
        <f ca="1">Models!D17</f>
        <v>0.33103318022731498</v>
      </c>
      <c r="F6" s="31">
        <f ca="1">Models!M17</f>
        <v>0.81755796195987718</v>
      </c>
    </row>
    <row r="7" spans="1:6">
      <c r="A7">
        <v>6</v>
      </c>
      <c r="B7" s="31">
        <f>Models!I18</f>
        <v>4.9384417029756911</v>
      </c>
      <c r="C7" s="31">
        <f>Models!J18</f>
        <v>0.78217232520116931</v>
      </c>
      <c r="D7" s="31">
        <f ca="1">Models!C18</f>
        <v>3.0175513461410088</v>
      </c>
      <c r="E7" s="31">
        <f ca="1">Models!D18</f>
        <v>0.47793318110911021</v>
      </c>
      <c r="F7" s="31">
        <f ca="1">Models!M18</f>
        <v>0.93905138387512943</v>
      </c>
    </row>
    <row r="8" spans="1:6">
      <c r="A8">
        <v>7</v>
      </c>
      <c r="B8" s="31">
        <f>Models!I19</f>
        <v>5.9261300435708293</v>
      </c>
      <c r="C8" s="31">
        <f>Models!J19</f>
        <v>0.93860679024139992</v>
      </c>
      <c r="D8" s="31">
        <f ca="1">Models!C19</f>
        <v>4.0186270351439344</v>
      </c>
      <c r="E8" s="31">
        <f ca="1">Models!D19</f>
        <v>0.63648799383433841</v>
      </c>
      <c r="F8" s="31">
        <f ca="1">Models!M19</f>
        <v>1.0135542233896586</v>
      </c>
    </row>
    <row r="9" spans="1:6">
      <c r="A9">
        <v>8</v>
      </c>
      <c r="B9" s="31">
        <f>Models!I20</f>
        <v>6.9138183841659675</v>
      </c>
      <c r="C9" s="31">
        <f>Models!J20</f>
        <v>1.0950412552816307</v>
      </c>
      <c r="D9" s="31">
        <f ca="1">Models!C20</f>
        <v>5.0570767039899609</v>
      </c>
      <c r="E9" s="31">
        <f ca="1">Models!D20</f>
        <v>0.80096226343971622</v>
      </c>
      <c r="F9" s="31">
        <f ca="1">Models!M20</f>
        <v>1.0513940745927022</v>
      </c>
    </row>
    <row r="10" spans="1:6">
      <c r="A10">
        <v>9</v>
      </c>
      <c r="B10" s="31">
        <f>Models!I21</f>
        <v>7.9015067247611057</v>
      </c>
      <c r="C10" s="31">
        <f>Models!J21</f>
        <v>1.2514757203218614</v>
      </c>
      <c r="D10" s="31">
        <f ca="1">Models!C21</f>
        <v>6.1068385748509986</v>
      </c>
      <c r="E10" s="31">
        <f ca="1">Models!D21</f>
        <v>0.96722820983007951</v>
      </c>
      <c r="F10" s="31">
        <f ca="1">Models!M21</f>
        <v>1.0628472846287698</v>
      </c>
    </row>
    <row r="11" spans="1:6">
      <c r="A11">
        <v>10</v>
      </c>
      <c r="B11" s="31">
        <f>Models!I22</f>
        <v>8.8891950653562439</v>
      </c>
      <c r="C11" s="31">
        <f>Models!J22</f>
        <v>1.4079101853620921</v>
      </c>
      <c r="D11" s="31">
        <f ca="1">Models!C22</f>
        <v>7.1519502504389143</v>
      </c>
      <c r="E11" s="31">
        <f ca="1">Models!D22</f>
        <v>1.1327576376447093</v>
      </c>
      <c r="F11" s="31">
        <f ca="1">Models!M22</f>
        <v>1.0581391240866296</v>
      </c>
    </row>
    <row r="12" spans="1:6">
      <c r="A12">
        <v>11</v>
      </c>
      <c r="B12" s="31">
        <f>Models!I23</f>
        <v>9.8768834059513821</v>
      </c>
      <c r="C12" s="31">
        <f>Models!J23</f>
        <v>1.5643446504023228</v>
      </c>
      <c r="D12" s="31">
        <f ca="1">Models!C23</f>
        <v>8.1843217854464907</v>
      </c>
      <c r="E12" s="31">
        <f ca="1">Models!D23</f>
        <v>1.2962692254238661</v>
      </c>
      <c r="F12" s="31">
        <f ca="1">Models!M23</f>
        <v>1.0452401760513994</v>
      </c>
    </row>
    <row r="13" spans="1:6">
      <c r="A13">
        <v>12</v>
      </c>
      <c r="B13" s="31">
        <f>Models!I24</f>
        <v>10.827939922246536</v>
      </c>
      <c r="C13" s="31">
        <f>Models!J24</f>
        <v>1.2553276560273774</v>
      </c>
      <c r="D13" s="31">
        <f ca="1">Models!C24</f>
        <v>9.1935865410731132</v>
      </c>
      <c r="E13" s="31">
        <f ca="1">Models!D24</f>
        <v>1.3565303233909076</v>
      </c>
      <c r="F13" s="31">
        <f ca="1">Models!M24</f>
        <v>1.011062187443611</v>
      </c>
    </row>
    <row r="14" spans="1:6">
      <c r="A14">
        <v>13</v>
      </c>
      <c r="B14" s="31">
        <f>Models!I25</f>
        <v>11.778996438541689</v>
      </c>
      <c r="C14" s="31">
        <f>Models!J25</f>
        <v>0.94631066165243194</v>
      </c>
      <c r="D14" s="31">
        <f ca="1">Models!C25</f>
        <v>10.180790570926925</v>
      </c>
      <c r="E14" s="31">
        <f ca="1">Models!D25</f>
        <v>1.3138725947202627</v>
      </c>
      <c r="F14" s="31">
        <f ca="1">Models!M25</f>
        <v>0.98812523415554188</v>
      </c>
    </row>
    <row r="15" spans="1:6">
      <c r="A15">
        <v>14</v>
      </c>
      <c r="B15" s="31">
        <f>Models!I26</f>
        <v>12.730052954836843</v>
      </c>
      <c r="C15" s="31">
        <f>Models!J26</f>
        <v>0.63729366727748649</v>
      </c>
      <c r="D15" s="31">
        <f ca="1">Models!C26</f>
        <v>11.148731006676623</v>
      </c>
      <c r="E15" s="31">
        <f ca="1">Models!D26</f>
        <v>1.1689047694640133</v>
      </c>
      <c r="F15" s="31">
        <f ca="1">Models!M26</f>
        <v>0.97873610208208928</v>
      </c>
    </row>
    <row r="16" spans="1:6">
      <c r="A16">
        <v>15</v>
      </c>
      <c r="B16" s="31">
        <f>Models!I27</f>
        <v>13.681109471131997</v>
      </c>
      <c r="C16" s="31">
        <f>Models!J27</f>
        <v>0.32827667290254103</v>
      </c>
      <c r="D16" s="31">
        <f ca="1">Models!C27</f>
        <v>12.102446423178254</v>
      </c>
      <c r="E16" s="31">
        <f ca="1">Models!D27</f>
        <v>0.9441683039090939</v>
      </c>
      <c r="F16" s="31">
        <f ca="1">Models!M27</f>
        <v>0.97983650402656253</v>
      </c>
    </row>
    <row r="17" spans="1:6">
      <c r="A17">
        <v>16</v>
      </c>
      <c r="B17" s="31">
        <f>Models!I28</f>
        <v>14.63216598742715</v>
      </c>
      <c r="C17" s="31">
        <f>Models!J28</f>
        <v>1.9259678527595581E-2</v>
      </c>
      <c r="D17" s="31">
        <f ca="1">Models!C28</f>
        <v>13.046740352714671</v>
      </c>
      <c r="E17" s="31">
        <f ca="1">Models!D28</f>
        <v>0.6620952248941675</v>
      </c>
      <c r="F17" s="31">
        <f ca="1">Models!M28</f>
        <v>0.98552333674261106</v>
      </c>
    </row>
    <row r="18" spans="1:6">
      <c r="A18">
        <v>17</v>
      </c>
      <c r="B18" s="31">
        <f>Models!I29</f>
        <v>15.583222503722304</v>
      </c>
      <c r="C18" s="31">
        <f>Models!J29</f>
        <v>-0.28975731584734987</v>
      </c>
      <c r="D18" s="31">
        <f ca="1">Models!C29</f>
        <v>13.98580227648671</v>
      </c>
      <c r="E18" s="31">
        <f ca="1">Models!D29</f>
        <v>0.34494828103521519</v>
      </c>
      <c r="F18" s="31">
        <f ca="1">Models!M29</f>
        <v>0.99117076262242332</v>
      </c>
    </row>
    <row r="19" spans="1:6">
      <c r="A19">
        <v>18</v>
      </c>
      <c r="B19" s="31">
        <f>Models!I30</f>
        <v>16.534279020017458</v>
      </c>
      <c r="C19" s="31">
        <f>Models!J30</f>
        <v>-0.59877431022229533</v>
      </c>
      <c r="D19" s="31">
        <f ca="1">Models!C30</f>
        <v>14.922723002007727</v>
      </c>
      <c r="E19" s="31">
        <f ca="1">Models!D30</f>
        <v>1.0069134171688754E-2</v>
      </c>
      <c r="F19" s="31">
        <f ca="1">Models!M30</f>
        <v>0.99496959195488532</v>
      </c>
    </row>
    <row r="20" spans="1:6">
      <c r="A20">
        <v>19</v>
      </c>
      <c r="B20" s="31">
        <f>Models!I31</f>
        <v>17.485335536312611</v>
      </c>
      <c r="C20" s="31">
        <f>Models!J31</f>
        <v>-0.90779130459724078</v>
      </c>
      <c r="D20" s="31">
        <f ca="1">Models!C31</f>
        <v>15.859547420117268</v>
      </c>
      <c r="E20" s="31">
        <f ca="1">Models!D31</f>
        <v>-0.33008972910840256</v>
      </c>
      <c r="F20" s="31">
        <f ca="1">Models!M31</f>
        <v>0.99666847177699192</v>
      </c>
    </row>
    <row r="21" spans="1:6">
      <c r="A21">
        <v>20</v>
      </c>
      <c r="B21" s="31">
        <f>Models!I32</f>
        <v>18.436392052607765</v>
      </c>
      <c r="C21" s="31">
        <f>Models!J32</f>
        <v>-1.2168082989721862</v>
      </c>
      <c r="D21" s="31">
        <f ca="1">Models!C32</f>
        <v>16.797409292576635</v>
      </c>
      <c r="E21" s="31">
        <f ca="1">Models!D32</f>
        <v>-0.66792017189482555</v>
      </c>
      <c r="F21" s="31">
        <f ca="1">Models!M32</f>
        <v>0.99685219560688143</v>
      </c>
    </row>
    <row r="22" spans="1:6">
      <c r="A22">
        <v>21</v>
      </c>
      <c r="B22" s="31">
        <f>Models!I33</f>
        <v>19.387448568902919</v>
      </c>
      <c r="C22" s="31">
        <f>Models!J33</f>
        <v>-1.5258252933471317</v>
      </c>
      <c r="D22" s="31">
        <f ca="1">Models!C33</f>
        <v>17.736770816582965</v>
      </c>
      <c r="E22" s="31">
        <f ca="1">Models!D33</f>
        <v>-0.99958409757074529</v>
      </c>
      <c r="F22" s="31">
        <f ca="1">Models!M33</f>
        <v>0.99619327059474583</v>
      </c>
    </row>
    <row r="23" spans="1:6">
      <c r="A23">
        <v>22</v>
      </c>
      <c r="B23" s="31">
        <f>Models!I34</f>
        <v>20.278455093091285</v>
      </c>
      <c r="C23" s="31">
        <f>Models!J34</f>
        <v>-1.0718347936075838</v>
      </c>
      <c r="D23" s="31">
        <f ca="1">Models!C34</f>
        <v>18.664639527699698</v>
      </c>
      <c r="E23" s="31">
        <f ca="1">Models!D34</f>
        <v>-1.1586295547162833</v>
      </c>
      <c r="F23" s="31">
        <f ca="1">Models!M34</f>
        <v>0.94140097859948157</v>
      </c>
    </row>
    <row r="24" spans="1:6">
      <c r="A24">
        <v>23</v>
      </c>
      <c r="B24" s="31">
        <f>Models!I35</f>
        <v>21.169461617279651</v>
      </c>
      <c r="C24" s="31">
        <f>Models!J35</f>
        <v>-0.61784429386803597</v>
      </c>
      <c r="D24" s="31">
        <f ca="1">Models!C35</f>
        <v>19.580809798839187</v>
      </c>
      <c r="E24" s="31">
        <f ca="1">Models!D35</f>
        <v>-1.1458487318859518</v>
      </c>
      <c r="F24" s="31">
        <f ca="1">Models!M35</f>
        <v>0.91625941476856032</v>
      </c>
    </row>
    <row r="25" spans="1:6">
      <c r="A25">
        <v>24</v>
      </c>
      <c r="B25" s="31">
        <f>Models!I36</f>
        <v>22.060468141468021</v>
      </c>
      <c r="C25" s="31">
        <f>Models!J36</f>
        <v>-0.16385379412848816</v>
      </c>
      <c r="D25" s="31">
        <f ca="1">Models!C36</f>
        <v>20.484976202899553</v>
      </c>
      <c r="E25" s="31">
        <f ca="1">Models!D36</f>
        <v>-0.9628640849203195</v>
      </c>
      <c r="F25" s="31">
        <f ca="1">Models!M36</f>
        <v>0.92249675731494551</v>
      </c>
    </row>
    <row r="26" spans="1:6">
      <c r="A26">
        <v>25</v>
      </c>
      <c r="B26" s="31">
        <f>Models!I37</f>
        <v>22.951474665656391</v>
      </c>
      <c r="C26" s="31">
        <f>Models!J37</f>
        <v>0.29013670561105964</v>
      </c>
      <c r="D26" s="31">
        <f ca="1">Models!C37</f>
        <v>21.379648855785337</v>
      </c>
      <c r="E26" s="31">
        <f ca="1">Models!D37</f>
        <v>-0.64735995504119459</v>
      </c>
      <c r="F26" s="31">
        <f ca="1">Models!M37</f>
        <v>0.94867381738533874</v>
      </c>
    </row>
    <row r="27" spans="1:6">
      <c r="A27">
        <v>26</v>
      </c>
      <c r="B27" s="31">
        <f>Models!I38</f>
        <v>23.842481189844762</v>
      </c>
      <c r="C27" s="31">
        <f>Models!J38</f>
        <v>0.74412720535060739</v>
      </c>
      <c r="D27" s="31">
        <f ca="1">Models!C38</f>
        <v>22.267378242410235</v>
      </c>
      <c r="E27" s="31">
        <f ca="1">Models!D38</f>
        <v>-0.23678623538153809</v>
      </c>
      <c r="F27" s="31">
        <f ca="1">Models!M38</f>
        <v>0.97807680841158029</v>
      </c>
    </row>
    <row r="28" spans="1:6">
      <c r="A28">
        <v>27</v>
      </c>
      <c r="B28" s="31">
        <f>Models!I39</f>
        <v>24.733487714033132</v>
      </c>
      <c r="C28" s="31">
        <f>Models!J39</f>
        <v>1.1981177050901552</v>
      </c>
      <c r="D28" s="31">
        <f ca="1">Models!C39</f>
        <v>23.150776772751826</v>
      </c>
      <c r="E28" s="31">
        <f ca="1">Models!D39</f>
        <v>0.23182112951303407</v>
      </c>
      <c r="F28" s="31">
        <f ca="1">Models!M39</f>
        <v>0.9999929128964451</v>
      </c>
    </row>
    <row r="29" spans="1:6">
      <c r="A29">
        <v>28</v>
      </c>
      <c r="B29" s="31">
        <f>Models!I40</f>
        <v>25.624494238221502</v>
      </c>
      <c r="C29" s="31">
        <f>Models!J40</f>
        <v>1.6521082048297031</v>
      </c>
      <c r="D29" s="31">
        <f ca="1">Models!C40</f>
        <v>24.031908644325075</v>
      </c>
      <c r="E29" s="31">
        <f ca="1">Models!D40</f>
        <v>0.72965286226920689</v>
      </c>
      <c r="F29" s="31">
        <f ca="1">Models!M40</f>
        <v>1.012042394982142</v>
      </c>
    </row>
    <row r="30" spans="1:6">
      <c r="A30">
        <v>29</v>
      </c>
      <c r="B30" s="31">
        <f>Models!I41</f>
        <v>26.515500762409872</v>
      </c>
      <c r="C30" s="31">
        <f>Models!J41</f>
        <v>2.1060987045692507</v>
      </c>
      <c r="D30" s="31">
        <f ca="1">Models!C41</f>
        <v>24.912282009251122</v>
      </c>
      <c r="E30" s="31">
        <f ca="1">Models!D41</f>
        <v>1.2360618444880958</v>
      </c>
      <c r="F30" s="31">
        <f ca="1">Models!M41</f>
        <v>1.015631487766691</v>
      </c>
    </row>
    <row r="31" spans="1:6">
      <c r="A31">
        <v>30</v>
      </c>
      <c r="B31" s="31">
        <f>Models!I42</f>
        <v>27.406507286598242</v>
      </c>
      <c r="C31" s="31">
        <f>Models!J42</f>
        <v>2.5600892043087984</v>
      </c>
      <c r="D31" s="31">
        <f ca="1">Models!C42</f>
        <v>25.792836483902427</v>
      </c>
      <c r="E31" s="31">
        <f ca="1">Models!D42</f>
        <v>1.7384598242863647</v>
      </c>
      <c r="F31" s="31">
        <f ca="1">Models!M42</f>
        <v>1.0137948081016284</v>
      </c>
    </row>
    <row r="32" spans="1:6">
      <c r="A32">
        <v>31</v>
      </c>
      <c r="B32" s="31">
        <f>Models!I43</f>
        <v>28.297513810786612</v>
      </c>
      <c r="C32" s="31">
        <f>Models!J43</f>
        <v>3.014079704048346</v>
      </c>
      <c r="D32" s="31">
        <f ca="1">Models!C43</f>
        <v>26.674062875829257</v>
      </c>
      <c r="E32" s="31">
        <f ca="1">Models!D43</f>
        <v>2.2305215402980343</v>
      </c>
      <c r="F32" s="31">
        <f ca="1">Models!M43</f>
        <v>1.0092991064063856</v>
      </c>
    </row>
    <row r="33" spans="1:6">
      <c r="A33">
        <v>32</v>
      </c>
      <c r="B33" s="31">
        <f>Models!I44</f>
        <v>29.106530805161555</v>
      </c>
      <c r="C33" s="31">
        <f>Models!J44</f>
        <v>2.4262944517558749</v>
      </c>
      <c r="D33" s="31">
        <f ca="1">Models!C44</f>
        <v>27.538360010150136</v>
      </c>
      <c r="E33" s="31">
        <f ca="1">Models!D44</f>
        <v>2.4846877359722228</v>
      </c>
      <c r="F33" s="31">
        <f ca="1">Models!M44</f>
        <v>0.90089399566140549</v>
      </c>
    </row>
    <row r="34" spans="1:6">
      <c r="A34">
        <v>33</v>
      </c>
      <c r="B34" s="31">
        <f>Models!I45</f>
        <v>29.915547799536498</v>
      </c>
      <c r="C34" s="31">
        <f>Models!J45</f>
        <v>1.8385091994634037</v>
      </c>
      <c r="D34" s="31">
        <f ca="1">Models!C45</f>
        <v>28.385716861853933</v>
      </c>
      <c r="E34" s="31">
        <f ca="1">Models!D45</f>
        <v>2.5022239543672944</v>
      </c>
      <c r="F34" s="31">
        <f ca="1">Models!M45</f>
        <v>0.84753829004061521</v>
      </c>
    </row>
    <row r="35" spans="1:6">
      <c r="A35">
        <v>34</v>
      </c>
      <c r="B35" s="31">
        <f>Models!I46</f>
        <v>30.724564793911441</v>
      </c>
      <c r="C35" s="31">
        <f>Models!J46</f>
        <v>1.2507239471709326</v>
      </c>
      <c r="D35" s="31">
        <f ca="1">Models!C46</f>
        <v>29.216016082668649</v>
      </c>
      <c r="E35" s="31">
        <f ca="1">Models!D46</f>
        <v>2.2857641025991438</v>
      </c>
      <c r="F35" s="31">
        <f ca="1">Models!M46</f>
        <v>0.8580510844425373</v>
      </c>
    </row>
    <row r="36" spans="1:6">
      <c r="A36">
        <v>35</v>
      </c>
      <c r="B36" s="31">
        <f>Models!I47</f>
        <v>31.533581788286384</v>
      </c>
      <c r="C36" s="31">
        <f>Models!J47</f>
        <v>0.66293869487846135</v>
      </c>
      <c r="D36" s="31">
        <f ca="1">Models!C47</f>
        <v>30.032954107793721</v>
      </c>
      <c r="E36" s="31">
        <f ca="1">Models!D47</f>
        <v>1.8872422035244969</v>
      </c>
      <c r="F36" s="31">
        <f ca="1">Models!M47</f>
        <v>0.9089595375688162</v>
      </c>
    </row>
    <row r="37" spans="1:6">
      <c r="A37">
        <v>36</v>
      </c>
      <c r="B37" s="31">
        <f>Models!I48</f>
        <v>32.342598782661327</v>
      </c>
      <c r="C37" s="31">
        <f>Models!J48</f>
        <v>7.5153442585990105E-2</v>
      </c>
      <c r="D37" s="31">
        <f ca="1">Models!C48</f>
        <v>30.840223600455666</v>
      </c>
      <c r="E37" s="31">
        <f ca="1">Models!D48</f>
        <v>1.3582315222993402</v>
      </c>
      <c r="F37" s="31">
        <f ca="1">Models!M48</f>
        <v>0.96516129980070076</v>
      </c>
    </row>
    <row r="38" spans="1:6">
      <c r="A38">
        <v>37</v>
      </c>
      <c r="B38" s="31">
        <f>Models!I49</f>
        <v>33.15161577703627</v>
      </c>
      <c r="C38" s="31">
        <f>Models!J49</f>
        <v>-0.51263180970648115</v>
      </c>
      <c r="D38" s="31">
        <f ca="1">Models!C49</f>
        <v>31.641536494901224</v>
      </c>
      <c r="E38" s="31">
        <f ca="1">Models!D49</f>
        <v>0.74964868876262247</v>
      </c>
      <c r="F38" s="31">
        <f ca="1">Models!M49</f>
        <v>1.0062183759404812</v>
      </c>
    </row>
    <row r="39" spans="1:6">
      <c r="A39">
        <v>38</v>
      </c>
      <c r="B39" s="31">
        <f>Models!I50</f>
        <v>33.960632771411213</v>
      </c>
      <c r="C39" s="31">
        <f>Models!J50</f>
        <v>-1.1004170619989524</v>
      </c>
      <c r="D39" s="31">
        <f ca="1">Models!C50</f>
        <v>32.439797644526848</v>
      </c>
      <c r="E39" s="31">
        <f ca="1">Models!D50</f>
        <v>0.10107310008460402</v>
      </c>
      <c r="F39" s="31">
        <f ca="1">Models!M50</f>
        <v>1.0285286370493827</v>
      </c>
    </row>
    <row r="40" spans="1:6">
      <c r="A40">
        <v>39</v>
      </c>
      <c r="B40" s="31">
        <f>Models!I51</f>
        <v>34.769649765786156</v>
      </c>
      <c r="C40" s="31">
        <f>Models!J51</f>
        <v>-1.6882023142914235</v>
      </c>
      <c r="D40" s="31">
        <f ca="1">Models!C51</f>
        <v>33.237106984274241</v>
      </c>
      <c r="E40" s="31">
        <f ca="1">Models!D51</f>
        <v>-0.55915601967686912</v>
      </c>
      <c r="F40" s="31">
        <f ca="1">Models!M51</f>
        <v>1.0351834010596546</v>
      </c>
    </row>
    <row r="41" spans="1:6">
      <c r="A41">
        <v>40</v>
      </c>
      <c r="B41" s="31">
        <f>Models!I52</f>
        <v>35.578666760161099</v>
      </c>
      <c r="C41" s="31">
        <f>Models!J52</f>
        <v>-2.2759875665838947</v>
      </c>
      <c r="D41" s="31">
        <f ca="1">Models!C52</f>
        <v>34.034756696773421</v>
      </c>
      <c r="E41" s="31">
        <f ca="1">Models!D52</f>
        <v>-1.213778614969153</v>
      </c>
      <c r="F41" s="31">
        <f ca="1">Models!M52</f>
        <v>1.0318797440192482</v>
      </c>
    </row>
    <row r="42" spans="1:6">
      <c r="A42">
        <v>41</v>
      </c>
      <c r="B42" s="31">
        <f>Models!I53</f>
        <v>36.387683754536042</v>
      </c>
      <c r="C42" s="31">
        <f>Models!J53</f>
        <v>-2.8637728188763658</v>
      </c>
      <c r="D42" s="31">
        <f ca="1">Models!C53</f>
        <v>34.833407426114121</v>
      </c>
      <c r="E42" s="31">
        <f ca="1">Models!D53</f>
        <v>-1.8541389330524147</v>
      </c>
      <c r="F42" s="31">
        <f ca="1">Models!M53</f>
        <v>1.0236719808865185</v>
      </c>
    </row>
    <row r="43" spans="1:6">
      <c r="A43">
        <v>42</v>
      </c>
      <c r="B43" s="31">
        <f>Models!I54</f>
        <v>37.094790535722588</v>
      </c>
      <c r="C43" s="31">
        <f>Models!J54</f>
        <v>-2.1566660376898179</v>
      </c>
      <c r="D43" s="31">
        <f ca="1">Models!C54</f>
        <v>35.61118318321774</v>
      </c>
      <c r="E43" s="31">
        <f ca="1">Models!D54</f>
        <v>-2.1971758720667998</v>
      </c>
      <c r="F43" s="31">
        <f ca="1">Models!M54</f>
        <v>0.85006439160011094</v>
      </c>
    </row>
    <row r="44" spans="1:6">
      <c r="A44">
        <v>43</v>
      </c>
      <c r="B44" s="31">
        <f>Models!I55</f>
        <v>37.801897316909134</v>
      </c>
      <c r="C44" s="31">
        <f>Models!J55</f>
        <v>-1.4495592565032698</v>
      </c>
      <c r="D44" s="31">
        <f ca="1">Models!C55</f>
        <v>36.368045012275118</v>
      </c>
      <c r="E44" s="31">
        <f ca="1">Models!D55</f>
        <v>-2.2445997179457469</v>
      </c>
      <c r="F44" s="31">
        <f ca="1">Models!M55</f>
        <v>0.7583461277293041</v>
      </c>
    </row>
    <row r="45" spans="1:6">
      <c r="A45">
        <v>44</v>
      </c>
      <c r="B45" s="31">
        <f>Models!I56</f>
        <v>38.50900409809568</v>
      </c>
      <c r="C45" s="31">
        <f>Models!J56</f>
        <v>-0.74245247531672165</v>
      </c>
      <c r="D45" s="31">
        <f ca="1">Models!C56</f>
        <v>37.103810882850667</v>
      </c>
      <c r="E45" s="31">
        <f ca="1">Models!D56</f>
        <v>-1.9999933192397705</v>
      </c>
      <c r="F45" s="31">
        <f ca="1">Models!M56</f>
        <v>0.77536037207978437</v>
      </c>
    </row>
    <row r="46" spans="1:6">
      <c r="A46">
        <v>45</v>
      </c>
      <c r="B46" s="31">
        <f>Models!I57</f>
        <v>39.216110879282226</v>
      </c>
      <c r="C46" s="31">
        <f>Models!J57</f>
        <v>-3.5345694130173522E-2</v>
      </c>
      <c r="D46" s="31">
        <f ca="1">Models!C57</f>
        <v>37.823038865526556</v>
      </c>
      <c r="E46" s="31">
        <f ca="1">Models!D57</f>
        <v>-1.5282634584881019</v>
      </c>
      <c r="F46" s="31">
        <f ca="1">Models!M57</f>
        <v>0.86012670728725649</v>
      </c>
    </row>
    <row r="47" spans="1:6">
      <c r="A47">
        <v>46</v>
      </c>
      <c r="B47" s="31">
        <f>Models!I58</f>
        <v>39.923217660468772</v>
      </c>
      <c r="C47" s="31">
        <f>Models!J58</f>
        <v>0.67176108705637461</v>
      </c>
      <c r="D47" s="31">
        <f ca="1">Models!C58</f>
        <v>38.530287874525968</v>
      </c>
      <c r="E47" s="31">
        <f ca="1">Models!D58</f>
        <v>-0.89383817830682877</v>
      </c>
      <c r="F47" s="31">
        <f ca="1">Models!M58</f>
        <v>0.95010346639917964</v>
      </c>
    </row>
    <row r="48" spans="1:6">
      <c r="A48">
        <v>47</v>
      </c>
      <c r="B48" s="31">
        <f>Models!I59</f>
        <v>40.630324441655318</v>
      </c>
      <c r="C48" s="31">
        <f>Models!J59</f>
        <v>1.3788678682429227</v>
      </c>
      <c r="D48" s="31">
        <f ca="1">Models!C59</f>
        <v>39.23014866580943</v>
      </c>
      <c r="E48" s="31">
        <f ca="1">Models!D59</f>
        <v>-0.16026185738840049</v>
      </c>
      <c r="F48" s="31">
        <f ca="1">Models!M59</f>
        <v>1.0138734367701581</v>
      </c>
    </row>
    <row r="49" spans="1:6">
      <c r="A49">
        <v>48</v>
      </c>
      <c r="B49" s="31">
        <f>Models!I60</f>
        <v>41.337431222841865</v>
      </c>
      <c r="C49" s="31">
        <f>Models!J60</f>
        <v>2.0859746494294709</v>
      </c>
      <c r="D49" s="31">
        <f ca="1">Models!C60</f>
        <v>39.926216762118067</v>
      </c>
      <c r="E49" s="31">
        <f ca="1">Models!D60</f>
        <v>0.62309016908938764</v>
      </c>
      <c r="F49" s="31">
        <f ca="1">Models!M60</f>
        <v>1.0479270929246871</v>
      </c>
    </row>
    <row r="50" spans="1:6">
      <c r="A50">
        <v>49</v>
      </c>
      <c r="B50" s="31">
        <f>Models!I61</f>
        <v>42.044538004028411</v>
      </c>
      <c r="C50" s="31">
        <f>Models!J61</f>
        <v>2.7930814306160192</v>
      </c>
      <c r="D50" s="31">
        <f ca="1">Models!C61</f>
        <v>40.621093928906731</v>
      </c>
      <c r="E50" s="31">
        <f ca="1">Models!D61</f>
        <v>1.4208842674075224</v>
      </c>
      <c r="F50" s="31">
        <f ca="1">Models!M61</f>
        <v>1.057983790157244</v>
      </c>
    </row>
    <row r="51" spans="1:6">
      <c r="A51">
        <v>50</v>
      </c>
      <c r="B51" s="31">
        <f>Models!I62</f>
        <v>42.751644785214957</v>
      </c>
      <c r="C51" s="31">
        <f>Models!J62</f>
        <v>3.5001882118025671</v>
      </c>
      <c r="D51" s="31">
        <f ca="1">Models!C62</f>
        <v>41.316382931563084</v>
      </c>
      <c r="E51" s="31">
        <f ca="1">Models!D62</f>
        <v>2.2116136419532193</v>
      </c>
      <c r="F51" s="31">
        <f ca="1">Models!M62</f>
        <v>1.0529386216604908</v>
      </c>
    </row>
    <row r="52" spans="1:6">
      <c r="A52">
        <v>51</v>
      </c>
      <c r="B52" s="31">
        <f>Models!I63</f>
        <v>43.458751566401503</v>
      </c>
      <c r="C52" s="31">
        <f>Models!J63</f>
        <v>4.207294992989115</v>
      </c>
      <c r="D52" s="31">
        <f ca="1">Models!C63</f>
        <v>42.012904834271893</v>
      </c>
      <c r="E52" s="31">
        <f ca="1">Models!D63</f>
        <v>2.9845053310615715</v>
      </c>
      <c r="F52" s="31">
        <f ca="1">Models!M63</f>
        <v>1.0404346803359941</v>
      </c>
    </row>
    <row r="53" spans="1:6">
      <c r="A53">
        <v>52</v>
      </c>
      <c r="B53" s="31">
        <f>Models!I64</f>
        <v>44.046536818693973</v>
      </c>
      <c r="C53" s="31">
        <f>Models!J64</f>
        <v>3.3982779986141689</v>
      </c>
      <c r="D53" s="31">
        <f ca="1">Models!C64</f>
        <v>42.685062619002011</v>
      </c>
      <c r="E53" s="31">
        <f ca="1">Models!D64</f>
        <v>3.407966463937909</v>
      </c>
      <c r="F53" s="31">
        <f ca="1">Models!M64</f>
        <v>0.79442773027520275</v>
      </c>
    </row>
    <row r="54" spans="1:6">
      <c r="A54">
        <v>53</v>
      </c>
      <c r="B54" s="31">
        <f>Models!I65</f>
        <v>44.634322070986443</v>
      </c>
      <c r="C54" s="31">
        <f>Models!J65</f>
        <v>2.5892610042392228</v>
      </c>
      <c r="D54" s="31">
        <f ca="1">Models!C65</f>
        <v>43.332807661512071</v>
      </c>
      <c r="E54" s="31">
        <f ca="1">Models!D65</f>
        <v>3.4841101149933134</v>
      </c>
      <c r="F54" s="31">
        <f ca="1">Models!M65</f>
        <v>0.65220510247345242</v>
      </c>
    </row>
    <row r="55" spans="1:6">
      <c r="A55">
        <v>54</v>
      </c>
      <c r="B55" s="31">
        <f>Models!I66</f>
        <v>45.222107323278912</v>
      </c>
      <c r="C55" s="31">
        <f>Models!J66</f>
        <v>1.7802440098642767</v>
      </c>
      <c r="D55" s="31">
        <f ca="1">Models!C66</f>
        <v>43.955913521361069</v>
      </c>
      <c r="E55" s="31">
        <f ca="1">Models!D66</f>
        <v>3.2173799785422439</v>
      </c>
      <c r="F55" s="31">
        <f ca="1">Models!M66</f>
        <v>0.67779486444599546</v>
      </c>
    </row>
    <row r="56" spans="1:6">
      <c r="A56">
        <v>55</v>
      </c>
      <c r="B56" s="31">
        <f>Models!I67</f>
        <v>45.809892575571382</v>
      </c>
      <c r="C56" s="31">
        <f>Models!J67</f>
        <v>0.97122701548933066</v>
      </c>
      <c r="D56" s="31">
        <f ca="1">Models!C67</f>
        <v>44.559700156082165</v>
      </c>
      <c r="E56" s="31">
        <f ca="1">Models!D67</f>
        <v>2.6840574647474815</v>
      </c>
      <c r="F56" s="31">
        <f ca="1">Models!M67</f>
        <v>0.80559990317042074</v>
      </c>
    </row>
    <row r="57" spans="1:6">
      <c r="A57">
        <v>56</v>
      </c>
      <c r="B57" s="31">
        <f>Models!I68</f>
        <v>46.397677827863852</v>
      </c>
      <c r="C57" s="31">
        <f>Models!J68</f>
        <v>0.16221002111438465</v>
      </c>
      <c r="D57" s="31">
        <f ca="1">Models!C68</f>
        <v>45.149489191864916</v>
      </c>
      <c r="E57" s="31">
        <f ca="1">Models!D68</f>
        <v>1.9598390152991345</v>
      </c>
      <c r="F57" s="31">
        <f ca="1">Models!M68</f>
        <v>0.93399329186612179</v>
      </c>
    </row>
    <row r="58" spans="1:6">
      <c r="A58">
        <v>57</v>
      </c>
      <c r="B58" s="31">
        <f>Models!I69</f>
        <v>46.985463080156322</v>
      </c>
      <c r="C58" s="31">
        <f>Models!J69</f>
        <v>-0.64680697326056136</v>
      </c>
      <c r="D58" s="31">
        <f ca="1">Models!C69</f>
        <v>45.730642447617448</v>
      </c>
      <c r="E58" s="31">
        <f ca="1">Models!D69</f>
        <v>1.1193321107163614</v>
      </c>
      <c r="F58" s="31">
        <f ca="1">Models!M69</f>
        <v>1.0218566256197996</v>
      </c>
    </row>
    <row r="59" spans="1:6">
      <c r="A59">
        <v>58</v>
      </c>
      <c r="B59" s="31">
        <f>Models!I70</f>
        <v>47.573248332448792</v>
      </c>
      <c r="C59" s="31">
        <f>Models!J70</f>
        <v>-1.4558239676355074</v>
      </c>
      <c r="D59" s="31">
        <f ca="1">Models!C70</f>
        <v>46.307360148417523</v>
      </c>
      <c r="E59" s="31">
        <f ca="1">Models!D70</f>
        <v>0.22049224684885305</v>
      </c>
      <c r="F59" s="31">
        <f ca="1">Models!M70</f>
        <v>1.0679496276948108</v>
      </c>
    </row>
    <row r="60" spans="1:6">
      <c r="A60">
        <v>59</v>
      </c>
      <c r="B60" s="31">
        <f>Models!I71</f>
        <v>48.161033584741261</v>
      </c>
      <c r="C60" s="31">
        <f>Models!J71</f>
        <v>-2.2648409620104535</v>
      </c>
      <c r="D60" s="31">
        <f ca="1">Models!C71</f>
        <v>46.882682499960033</v>
      </c>
      <c r="E60" s="31">
        <f ca="1">Models!D71</f>
        <v>-0.69522256864630572</v>
      </c>
      <c r="F60" s="31">
        <f ca="1">Models!M71</f>
        <v>1.0814478403981105</v>
      </c>
    </row>
    <row r="61" spans="1:6">
      <c r="A61">
        <v>60</v>
      </c>
      <c r="B61" s="31">
        <f>Models!I72</f>
        <v>48.748818837033731</v>
      </c>
      <c r="C61" s="31">
        <f>Models!J72</f>
        <v>-3.0738579563853996</v>
      </c>
      <c r="D61" s="31">
        <f ca="1">Models!C72</f>
        <v>47.458482913500298</v>
      </c>
      <c r="E61" s="31">
        <f ca="1">Models!D72</f>
        <v>-1.6025883789039435</v>
      </c>
      <c r="F61" s="31">
        <f ca="1">Models!M72</f>
        <v>1.0746435827090017</v>
      </c>
    </row>
    <row r="62" spans="1:6">
      <c r="A62">
        <v>61</v>
      </c>
      <c r="B62" s="31">
        <f>Models!I73</f>
        <v>49.336604089326201</v>
      </c>
      <c r="C62" s="31">
        <f>Models!J73</f>
        <v>-3.8828749507603457</v>
      </c>
      <c r="D62" s="31">
        <f ca="1">Models!C73</f>
        <v>48.035721629174681</v>
      </c>
      <c r="E62" s="31">
        <f ca="1">Models!D73</f>
        <v>-2.4889802910877634</v>
      </c>
      <c r="F62" s="31">
        <f ca="1">Models!M73</f>
        <v>1.0577784063112181</v>
      </c>
    </row>
    <row r="63" spans="1:6">
      <c r="A63">
        <v>62</v>
      </c>
      <c r="B63" s="31">
        <f>Models!I74</f>
        <v>49.790594589065748</v>
      </c>
      <c r="C63" s="31">
        <f>Models!J74</f>
        <v>-2.9918684265719779</v>
      </c>
      <c r="D63" s="31">
        <f ca="1">Models!C74</f>
        <v>48.585709712432298</v>
      </c>
      <c r="E63" s="31">
        <f ca="1">Models!D74</f>
        <v>-2.9824385931531796</v>
      </c>
      <c r="F63" s="31">
        <f ca="1">Models!M74</f>
        <v>0.73890999966347093</v>
      </c>
    </row>
    <row r="64" spans="1:6">
      <c r="A64">
        <v>63</v>
      </c>
      <c r="B64" s="31">
        <f>Models!I75</f>
        <v>50.244585088805295</v>
      </c>
      <c r="C64" s="31">
        <f>Models!J75</f>
        <v>-2.1008619023836097</v>
      </c>
      <c r="D64" s="31">
        <f ca="1">Models!C75</f>
        <v>49.108389000894327</v>
      </c>
      <c r="E64" s="31">
        <f ca="1">Models!D75</f>
        <v>-3.0854271255851855</v>
      </c>
      <c r="F64" s="31">
        <f ca="1">Models!M75</f>
        <v>0.53272908349335668</v>
      </c>
    </row>
    <row r="65" spans="1:6">
      <c r="A65">
        <v>64</v>
      </c>
      <c r="B65" s="31">
        <f>Models!I76</f>
        <v>50.698575588544841</v>
      </c>
      <c r="C65" s="31">
        <f>Models!J76</f>
        <v>-1.2098553781952417</v>
      </c>
      <c r="D65" s="31">
        <f ca="1">Models!C76</f>
        <v>49.603493377089706</v>
      </c>
      <c r="E65" s="31">
        <f ca="1">Models!D76</f>
        <v>-2.8031410159158305</v>
      </c>
      <c r="F65" s="31">
        <f ca="1">Models!M76</f>
        <v>0.56992437308828436</v>
      </c>
    </row>
    <row r="66" spans="1:6">
      <c r="A66">
        <v>65</v>
      </c>
      <c r="B66" s="31">
        <f>Models!I77</f>
        <v>51.152566088284388</v>
      </c>
      <c r="C66" s="31">
        <f>Models!J77</f>
        <v>-0.31884885400687368</v>
      </c>
      <c r="D66" s="31">
        <f ca="1">Models!C77</f>
        <v>50.076973102895842</v>
      </c>
      <c r="E66" s="31">
        <f ca="1">Models!D77</f>
        <v>-2.2213580040742711</v>
      </c>
      <c r="F66" s="31">
        <f ca="1">Models!M77</f>
        <v>0.75010300867073587</v>
      </c>
    </row>
    <row r="67" spans="1:6">
      <c r="A67">
        <v>66</v>
      </c>
      <c r="B67" s="31">
        <f>Models!I78</f>
        <v>51.606556588023935</v>
      </c>
      <c r="C67" s="31">
        <f>Models!J78</f>
        <v>0.57215767018149433</v>
      </c>
      <c r="D67" s="31">
        <f ca="1">Models!C78</f>
        <v>50.534781124935762</v>
      </c>
      <c r="E67" s="31">
        <f ca="1">Models!D78</f>
        <v>-1.4251790349847</v>
      </c>
      <c r="F67" s="31">
        <f ca="1">Models!M78</f>
        <v>0.91841664611691143</v>
      </c>
    </row>
    <row r="68" spans="1:6">
      <c r="A68">
        <v>67</v>
      </c>
      <c r="B68" s="31">
        <f>Models!I79</f>
        <v>52.060547087763481</v>
      </c>
      <c r="C68" s="31">
        <f>Models!J79</f>
        <v>1.4631641943698623</v>
      </c>
      <c r="D68" s="31">
        <f ca="1">Models!C79</f>
        <v>50.982918127040186</v>
      </c>
      <c r="E68" s="31">
        <f ca="1">Models!D79</f>
        <v>-0.49843760769782541</v>
      </c>
      <c r="F68" s="31">
        <f ca="1">Models!M79</f>
        <v>1.0294058702498516</v>
      </c>
    </row>
    <row r="69" spans="1:6">
      <c r="A69">
        <v>68</v>
      </c>
      <c r="B69" s="31">
        <f>Models!I80</f>
        <v>52.514537587503028</v>
      </c>
      <c r="C69" s="31">
        <f>Models!J80</f>
        <v>2.3541707185582306</v>
      </c>
      <c r="D69" s="31">
        <f ca="1">Models!C80</f>
        <v>51.426085568493342</v>
      </c>
      <c r="E69" s="31">
        <f ca="1">Models!D80</f>
        <v>0.49375767821871308</v>
      </c>
      <c r="F69" s="31">
        <f ca="1">Models!M80</f>
        <v>1.0866687013801113</v>
      </c>
    </row>
    <row r="70" spans="1:6">
      <c r="A70">
        <v>69</v>
      </c>
      <c r="B70" s="31">
        <f>Models!I81</f>
        <v>52.968528087242575</v>
      </c>
      <c r="C70" s="31">
        <f>Models!J81</f>
        <v>3.2451772427465988</v>
      </c>
      <c r="D70" s="31">
        <f ca="1">Models!C81</f>
        <v>51.867687267712327</v>
      </c>
      <c r="E70" s="31">
        <f ca="1">Models!D81</f>
        <v>1.5048452755967969</v>
      </c>
      <c r="F70" s="31">
        <f ca="1">Models!M81</f>
        <v>1.1033178102092258</v>
      </c>
    </row>
    <row r="71" spans="1:6">
      <c r="A71">
        <v>70</v>
      </c>
      <c r="B71" s="31">
        <f>Models!I82</f>
        <v>53.422518586982122</v>
      </c>
      <c r="C71" s="31">
        <f>Models!J82</f>
        <v>4.136183766934967</v>
      </c>
      <c r="D71" s="31">
        <f ca="1">Models!C82</f>
        <v>52.309821221920224</v>
      </c>
      <c r="E71" s="31">
        <f ca="1">Models!D82</f>
        <v>2.5065051646412408</v>
      </c>
      <c r="F71" s="31">
        <f ca="1">Models!M82</f>
        <v>1.0948995236020693</v>
      </c>
    </row>
    <row r="72" spans="1:6">
      <c r="A72">
        <v>71</v>
      </c>
      <c r="B72" s="31">
        <f>Models!I83</f>
        <v>53.876509086721668</v>
      </c>
      <c r="C72" s="31">
        <f>Models!J83</f>
        <v>5.0271902911233353</v>
      </c>
      <c r="D72" s="31">
        <f ca="1">Models!C83</f>
        <v>52.753563282166496</v>
      </c>
      <c r="E72" s="31">
        <f ca="1">Models!D83</f>
        <v>3.4845713888295071</v>
      </c>
      <c r="F72" s="31">
        <f ca="1">Models!M83</f>
        <v>1.0740207423180888</v>
      </c>
    </row>
    <row r="73" spans="1:6">
      <c r="A73">
        <v>72</v>
      </c>
      <c r="B73" s="31">
        <f>Models!I84</f>
        <v>54.185526081096612</v>
      </c>
      <c r="C73" s="31">
        <f>Models!J84</f>
        <v>4.0761337748281825</v>
      </c>
      <c r="D73" s="31">
        <f ca="1">Models!C84</f>
        <v>53.167839086262816</v>
      </c>
      <c r="E73" s="31">
        <f ca="1">Models!D84</f>
        <v>4.0358762780149249</v>
      </c>
      <c r="F73" s="31">
        <f ca="1">Models!M84</f>
        <v>0.68960968866410099</v>
      </c>
    </row>
    <row r="74" spans="1:6">
      <c r="A74">
        <v>73</v>
      </c>
      <c r="B74" s="31">
        <f>Models!I85</f>
        <v>54.494543075471555</v>
      </c>
      <c r="C74" s="31">
        <f>Models!J85</f>
        <v>3.1250772585330298</v>
      </c>
      <c r="D74" s="31">
        <f ca="1">Models!C85</f>
        <v>53.552582422721834</v>
      </c>
      <c r="E74" s="31">
        <f ca="1">Models!D85</f>
        <v>4.1631737712281209</v>
      </c>
      <c r="F74" s="31">
        <f ca="1">Models!M85</f>
        <v>0.40525558198250689</v>
      </c>
    </row>
    <row r="75" spans="1:6">
      <c r="A75">
        <v>74</v>
      </c>
      <c r="B75" s="31">
        <f>Models!I86</f>
        <v>54.803560069846498</v>
      </c>
      <c r="C75" s="31">
        <f>Models!J86</f>
        <v>2.174020742237877</v>
      </c>
      <c r="D75" s="31">
        <f ca="1">Models!C86</f>
        <v>53.907494089347963</v>
      </c>
      <c r="E75" s="31">
        <f ca="1">Models!D86</f>
        <v>3.8722825081812209</v>
      </c>
      <c r="F75" s="31">
        <f ca="1">Models!M86</f>
        <v>0.45888998466338082</v>
      </c>
    </row>
    <row r="76" spans="1:6">
      <c r="A76">
        <v>75</v>
      </c>
      <c r="B76" s="31">
        <f>Models!I87</f>
        <v>55.112577064221441</v>
      </c>
      <c r="C76" s="31">
        <f>Models!J87</f>
        <v>1.2229642259427242</v>
      </c>
      <c r="D76" s="31">
        <f ca="1">Models!C87</f>
        <v>54.239008161090084</v>
      </c>
      <c r="E76" s="31">
        <f ca="1">Models!D87</f>
        <v>3.2563644260519418</v>
      </c>
      <c r="F76" s="31">
        <f ca="1">Models!M87</f>
        <v>0.69946884395007114</v>
      </c>
    </row>
    <row r="77" spans="1:6">
      <c r="A77">
        <v>76</v>
      </c>
      <c r="B77" s="31">
        <f>Models!I88</f>
        <v>55.421594058596384</v>
      </c>
      <c r="C77" s="31">
        <f>Models!J88</f>
        <v>0.27190770964757149</v>
      </c>
      <c r="D77" s="31">
        <f ca="1">Models!C88</f>
        <v>54.553562335261084</v>
      </c>
      <c r="E77" s="31">
        <f ca="1">Models!D88</f>
        <v>2.4078295053327361</v>
      </c>
      <c r="F77" s="31">
        <f ca="1">Models!M88</f>
        <v>0.9049617893415991</v>
      </c>
    </row>
    <row r="78" spans="1:6">
      <c r="A78">
        <v>77</v>
      </c>
      <c r="B78" s="31">
        <f>Models!I89</f>
        <v>55.730611052971327</v>
      </c>
      <c r="C78" s="31">
        <f>Models!J89</f>
        <v>-0.67914880664758126</v>
      </c>
      <c r="D78" s="31">
        <f ca="1">Models!C89</f>
        <v>54.857648406820708</v>
      </c>
      <c r="E78" s="31">
        <f ca="1">Models!D89</f>
        <v>1.4176730046109411</v>
      </c>
      <c r="F78" s="31">
        <f ca="1">Models!M89</f>
        <v>1.0357983562635127</v>
      </c>
    </row>
    <row r="79" spans="1:6">
      <c r="A79">
        <v>78</v>
      </c>
      <c r="B79" s="31">
        <f>Models!I90</f>
        <v>56.03962804734627</v>
      </c>
      <c r="C79" s="31">
        <f>Models!J90</f>
        <v>-1.630205322942734</v>
      </c>
      <c r="D79" s="31">
        <f ca="1">Models!C90</f>
        <v>55.156353301498179</v>
      </c>
      <c r="E79" s="31">
        <f ca="1">Models!D90</f>
        <v>0.35655343732107636</v>
      </c>
      <c r="F79" s="31">
        <f ca="1">Models!M90</f>
        <v>1.1023608076259372</v>
      </c>
    </row>
    <row r="80" spans="1:6">
      <c r="A80">
        <v>79</v>
      </c>
      <c r="B80" s="31">
        <f>Models!I91</f>
        <v>56.348645041721213</v>
      </c>
      <c r="C80" s="31">
        <f>Models!J91</f>
        <v>-2.5812618392378868</v>
      </c>
      <c r="D80" s="31">
        <f ca="1">Models!C91</f>
        <v>55.453360632395373</v>
      </c>
      <c r="E80" s="31">
        <f ca="1">Models!D91</f>
        <v>-0.72501060973142706</v>
      </c>
      <c r="F80" s="31">
        <f ca="1">Models!M91</f>
        <v>1.1216033802032095</v>
      </c>
    </row>
    <row r="81" spans="1:6">
      <c r="A81">
        <v>80</v>
      </c>
      <c r="B81" s="31">
        <f>Models!I92</f>
        <v>56.657662036096156</v>
      </c>
      <c r="C81" s="31">
        <f>Models!J92</f>
        <v>-3.5323183555330395</v>
      </c>
      <c r="D81" s="31">
        <f ca="1">Models!C92</f>
        <v>55.750941317684394</v>
      </c>
      <c r="E81" s="31">
        <f ca="1">Models!D92</f>
        <v>-1.796300386746404</v>
      </c>
      <c r="F81" s="31">
        <f ca="1">Models!M92</f>
        <v>1.1118525309562783</v>
      </c>
    </row>
    <row r="82" spans="1:6">
      <c r="A82">
        <v>81</v>
      </c>
      <c r="B82" s="31">
        <f>Models!I93</f>
        <v>56.966679030471099</v>
      </c>
      <c r="C82" s="31">
        <f>Models!J93</f>
        <v>-4.4833748718281923</v>
      </c>
      <c r="D82" s="31">
        <f ca="1">Models!C93</f>
        <v>56.050260323432383</v>
      </c>
      <c r="E82" s="31">
        <f ca="1">Models!D93</f>
        <v>-2.8419576864175013</v>
      </c>
      <c r="F82" s="31">
        <f ca="1">Models!M93</f>
        <v>1.0876539226966526</v>
      </c>
    </row>
    <row r="83" spans="1:6">
      <c r="A83">
        <v>82</v>
      </c>
      <c r="B83" s="31">
        <f>Models!I94</f>
        <v>57.123113495511333</v>
      </c>
      <c r="C83" s="31">
        <f>Models!J94</f>
        <v>-3.4956865312330545</v>
      </c>
      <c r="D83" s="31">
        <f ca="1">Models!C94</f>
        <v>56.318623009901785</v>
      </c>
      <c r="E83" s="31">
        <f ca="1">Models!D94</f>
        <v>-3.437534206598825</v>
      </c>
      <c r="F83" s="31">
        <f ca="1">Models!M94</f>
        <v>0.65324568339972156</v>
      </c>
    </row>
    <row r="84" spans="1:6">
      <c r="A84">
        <v>83</v>
      </c>
      <c r="B84" s="31">
        <f>Models!I95</f>
        <v>57.279547960551568</v>
      </c>
      <c r="C84" s="31">
        <f>Models!J95</f>
        <v>-2.5079981906379167</v>
      </c>
      <c r="D84" s="31">
        <f ca="1">Models!C95</f>
        <v>56.555956744173173</v>
      </c>
      <c r="E84" s="31">
        <f ca="1">Models!D95</f>
        <v>-3.5860061737643214</v>
      </c>
      <c r="F84" s="31">
        <f ca="1">Models!M95</f>
        <v>0.2799486139583372</v>
      </c>
    </row>
    <row r="85" spans="1:6">
      <c r="A85">
        <v>84</v>
      </c>
      <c r="B85" s="31">
        <f>Models!I96</f>
        <v>57.435982425591803</v>
      </c>
      <c r="C85" s="31">
        <f>Models!J96</f>
        <v>-1.520309850042779</v>
      </c>
      <c r="D85" s="31">
        <f ca="1">Models!C96</f>
        <v>56.761936605067426</v>
      </c>
      <c r="E85" s="31">
        <f ca="1">Models!D96</f>
        <v>-3.2936724655935246</v>
      </c>
      <c r="F85" s="31">
        <f ca="1">Models!M96</f>
        <v>0.35761249981915394</v>
      </c>
    </row>
    <row r="86" spans="1:6">
      <c r="A86">
        <v>85</v>
      </c>
      <c r="B86" s="31">
        <f>Models!I97</f>
        <v>57.592416890632038</v>
      </c>
      <c r="C86" s="31">
        <f>Models!J97</f>
        <v>-0.53262150944764108</v>
      </c>
      <c r="D86" s="31">
        <f ca="1">Models!C97</f>
        <v>56.943322051550538</v>
      </c>
      <c r="E86" s="31">
        <f ca="1">Models!D97</f>
        <v>-2.6587852604347786</v>
      </c>
      <c r="F86" s="31">
        <f ca="1">Models!M97</f>
        <v>0.66028966633604191</v>
      </c>
    </row>
    <row r="87" spans="1:6">
      <c r="A87">
        <v>86</v>
      </c>
      <c r="B87" s="31">
        <f>Models!I98</f>
        <v>57.748851355672272</v>
      </c>
      <c r="C87" s="31">
        <f>Models!J98</f>
        <v>0.4550668311474968</v>
      </c>
      <c r="D87" s="31">
        <f ca="1">Models!C98</f>
        <v>57.106877013956094</v>
      </c>
      <c r="E87" s="31">
        <f ca="1">Models!D98</f>
        <v>-1.778788133936493</v>
      </c>
      <c r="F87" s="31">
        <f ca="1">Models!M98</f>
        <v>0.89506713065150723</v>
      </c>
    </row>
    <row r="88" spans="1:6">
      <c r="A88">
        <v>87</v>
      </c>
      <c r="B88" s="31">
        <f>Models!I99</f>
        <v>57.905285820712507</v>
      </c>
      <c r="C88" s="31">
        <f>Models!J99</f>
        <v>1.4427551717426348</v>
      </c>
      <c r="D88" s="31">
        <f ca="1">Models!C99</f>
        <v>57.259424548989266</v>
      </c>
      <c r="E88" s="31">
        <f ca="1">Models!D99</f>
        <v>-0.74959749895709771</v>
      </c>
      <c r="F88" s="31">
        <f ca="1">Models!M99</f>
        <v>1.0404345791898633</v>
      </c>
    </row>
    <row r="89" spans="1:6">
      <c r="A89">
        <v>88</v>
      </c>
      <c r="B89" s="31">
        <f>Models!I100</f>
        <v>58.061720285752742</v>
      </c>
      <c r="C89" s="31">
        <f>Models!J100</f>
        <v>2.4304435123377726</v>
      </c>
      <c r="D89" s="31">
        <f ca="1">Models!C100</f>
        <v>57.406311792151428</v>
      </c>
      <c r="E89" s="31">
        <f ca="1">Models!D100</f>
        <v>0.3543180643085504</v>
      </c>
      <c r="F89" s="31">
        <f ca="1">Models!M100</f>
        <v>1.1136451108965968</v>
      </c>
    </row>
    <row r="90" spans="1:6">
      <c r="A90">
        <v>89</v>
      </c>
      <c r="B90" s="31">
        <f>Models!I101</f>
        <v>58.218154750792976</v>
      </c>
      <c r="C90" s="31">
        <f>Models!J101</f>
        <v>3.4181318529329103</v>
      </c>
      <c r="D90" s="31">
        <f ca="1">Models!C101</f>
        <v>57.551411448812502</v>
      </c>
      <c r="E90" s="31">
        <f ca="1">Models!D101</f>
        <v>1.4797268646897401</v>
      </c>
      <c r="F90" s="31">
        <f ca="1">Models!M101</f>
        <v>1.1347241419563567</v>
      </c>
    </row>
    <row r="91" spans="1:6">
      <c r="A91">
        <v>90</v>
      </c>
      <c r="B91" s="31">
        <f>Models!I102</f>
        <v>58.374589215833211</v>
      </c>
      <c r="C91" s="31">
        <f>Models!J102</f>
        <v>4.4058201935280481</v>
      </c>
      <c r="D91" s="31">
        <f ca="1">Models!C102</f>
        <v>57.697111440880668</v>
      </c>
      <c r="E91" s="31">
        <f ca="1">Models!D102</f>
        <v>2.5942678199537057</v>
      </c>
      <c r="F91" s="31">
        <f ca="1">Models!M102</f>
        <v>1.1240240338397471</v>
      </c>
    </row>
    <row r="92" spans="1:6">
      <c r="A92">
        <v>91</v>
      </c>
      <c r="B92" s="31">
        <f>Models!I103</f>
        <v>58.531023680873446</v>
      </c>
      <c r="C92" s="31">
        <f>Models!J103</f>
        <v>5.3935085341231863</v>
      </c>
      <c r="D92" s="31">
        <f ca="1">Models!C103</f>
        <v>57.844637164368969</v>
      </c>
      <c r="E92" s="31">
        <f ca="1">Models!D103</f>
        <v>3.6817686420469542</v>
      </c>
      <c r="F92" s="31">
        <f ca="1">Models!M103</f>
        <v>1.0974615606681801</v>
      </c>
    </row>
    <row r="93" spans="1:6">
      <c r="A93">
        <v>92</v>
      </c>
      <c r="B93" s="31">
        <f>Models!I104</f>
        <v>58.531023680873446</v>
      </c>
      <c r="C93" s="31">
        <f>Models!J104</f>
        <v>4.3935085341231863</v>
      </c>
      <c r="D93" s="31">
        <f ca="1">Models!C104</f>
        <v>57.960478752708227</v>
      </c>
      <c r="E93" s="31">
        <f ca="1">Models!D104</f>
        <v>4.3069517226874563</v>
      </c>
      <c r="F93" s="31">
        <f ca="1">Models!M104</f>
        <v>0.63582478554088362</v>
      </c>
    </row>
    <row r="94" spans="1:6">
      <c r="A94">
        <v>93</v>
      </c>
      <c r="B94" s="31">
        <f>Models!I105</f>
        <v>58.531023680873446</v>
      </c>
      <c r="C94" s="31">
        <f>Models!J105</f>
        <v>3.3935085341231863</v>
      </c>
      <c r="D94" s="31">
        <f ca="1">Models!C105</f>
        <v>58.044558940118812</v>
      </c>
      <c r="E94" s="31">
        <f ca="1">Models!D105</f>
        <v>4.4729422912196979</v>
      </c>
      <c r="F94" s="31">
        <f ca="1">Models!M105</f>
        <v>0.1860708111355886</v>
      </c>
    </row>
    <row r="95" spans="1:6">
      <c r="A95">
        <v>94</v>
      </c>
      <c r="B95" s="31">
        <f>Models!I106</f>
        <v>58.531023680873446</v>
      </c>
      <c r="C95" s="31">
        <f>Models!J106</f>
        <v>2.3935085341231863</v>
      </c>
      <c r="D95" s="31">
        <f ca="1">Models!C106</f>
        <v>58.096535087127918</v>
      </c>
      <c r="E95" s="31">
        <f ca="1">Models!D106</f>
        <v>4.186364364017515</v>
      </c>
      <c r="F95" s="31">
        <f ca="1">Models!M106</f>
        <v>0.29125320293073503</v>
      </c>
    </row>
    <row r="96" spans="1:6">
      <c r="A96">
        <v>95</v>
      </c>
      <c r="B96" s="31">
        <f>Models!I107</f>
        <v>58.531023680873446</v>
      </c>
      <c r="C96" s="31">
        <f>Models!J107</f>
        <v>1.3935085341231863</v>
      </c>
      <c r="D96" s="31">
        <f ca="1">Models!C107</f>
        <v>58.123325596418503</v>
      </c>
      <c r="E96" s="31">
        <f ca="1">Models!D107</f>
        <v>3.5481410658885606</v>
      </c>
      <c r="F96" s="31">
        <f ca="1">Models!M107</f>
        <v>0.63878533926715098</v>
      </c>
    </row>
    <row r="97" spans="1:6">
      <c r="A97">
        <v>96</v>
      </c>
      <c r="B97" s="31">
        <f>Models!I108</f>
        <v>58.531023680873446</v>
      </c>
      <c r="C97" s="31">
        <f>Models!J108</f>
        <v>0.39350853412318632</v>
      </c>
      <c r="D97" s="31">
        <f ca="1">Models!C108</f>
        <v>58.131854080921308</v>
      </c>
      <c r="E97" s="31">
        <f ca="1">Models!D108</f>
        <v>2.6583501834078351</v>
      </c>
      <c r="F97" s="31">
        <f ca="1">Models!M108</f>
        <v>0.88983175353194877</v>
      </c>
    </row>
    <row r="98" spans="1:6">
      <c r="A98">
        <v>97</v>
      </c>
      <c r="B98" s="31">
        <f>Models!I109</f>
        <v>58.531023680873446</v>
      </c>
      <c r="C98" s="31">
        <f>Models!J109</f>
        <v>-0.60649146587681368</v>
      </c>
      <c r="D98" s="31">
        <f ca="1">Models!C109</f>
        <v>58.129106852764636</v>
      </c>
      <c r="E98" s="31">
        <f ca="1">Models!D109</f>
        <v>1.6154675032917174</v>
      </c>
      <c r="F98" s="31">
        <f ca="1">Models!M109</f>
        <v>1.0428862985717673</v>
      </c>
    </row>
    <row r="99" spans="1:6">
      <c r="A99">
        <v>98</v>
      </c>
      <c r="B99" s="31">
        <f>Models!I110</f>
        <v>58.531023680873446</v>
      </c>
      <c r="C99" s="31">
        <f>Models!J110</f>
        <v>-1.6064914658768137</v>
      </c>
      <c r="D99" s="31">
        <f ca="1">Models!C110</f>
        <v>58.120559592975269</v>
      </c>
      <c r="E99" s="31">
        <f ca="1">Models!D110</f>
        <v>0.4959380089037333</v>
      </c>
      <c r="F99" s="31">
        <f ca="1">Models!M110</f>
        <v>1.1195621217487319</v>
      </c>
    </row>
    <row r="100" spans="1:6">
      <c r="A100">
        <v>99</v>
      </c>
      <c r="B100" s="31">
        <f>Models!I111</f>
        <v>58.531023680873446</v>
      </c>
      <c r="C100" s="31">
        <f>Models!J111</f>
        <v>-2.6064914658768137</v>
      </c>
      <c r="D100" s="31">
        <f ca="1">Models!C111</f>
        <v>58.110178740309941</v>
      </c>
      <c r="E100" s="31">
        <f ca="1">Models!D111</f>
        <v>-0.64560424512278036</v>
      </c>
      <c r="F100" s="31">
        <f ca="1">Models!M111</f>
        <v>1.1415894532755604</v>
      </c>
    </row>
    <row r="101" spans="1:6">
      <c r="A101">
        <v>100</v>
      </c>
      <c r="B101" s="31">
        <f>Models!I112</f>
        <v>58.531023680873446</v>
      </c>
      <c r="C101" s="31">
        <f>Models!J112</f>
        <v>-3.6064914658768137</v>
      </c>
      <c r="D101" s="31">
        <f ca="1">Models!C112</f>
        <v>58.100410421832997</v>
      </c>
      <c r="E101" s="31">
        <f ca="1">Models!D112</f>
        <v>-1.7759526813674245</v>
      </c>
      <c r="F101" s="31">
        <f ca="1">Models!M112</f>
        <v>1.1303906437009195</v>
      </c>
    </row>
  </sheetData>
  <pageMargins left="0.75" right="0.75" top="1" bottom="1" header="0.5" footer="0.5"/>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13"/>
  <sheetViews>
    <sheetView workbookViewId="0">
      <selection activeCell="H26" sqref="H26"/>
    </sheetView>
  </sheetViews>
  <sheetFormatPr baseColWidth="10" defaultRowHeight="15" x14ac:dyDescent="0"/>
  <cols>
    <col min="2" max="2" width="11.83203125" bestFit="1" customWidth="1"/>
    <col min="3" max="3" width="12.5" bestFit="1" customWidth="1"/>
  </cols>
  <sheetData>
    <row r="1" spans="2:15">
      <c r="H1" t="s">
        <v>35</v>
      </c>
      <c r="J1" t="s">
        <v>36</v>
      </c>
    </row>
    <row r="2" spans="2:15">
      <c r="B2" t="s">
        <v>37</v>
      </c>
      <c r="C2" t="s">
        <v>38</v>
      </c>
      <c r="D2" t="s">
        <v>39</v>
      </c>
      <c r="E2" t="s">
        <v>40</v>
      </c>
      <c r="H2" t="s">
        <v>37</v>
      </c>
      <c r="I2" t="s">
        <v>38</v>
      </c>
      <c r="L2" t="s">
        <v>37</v>
      </c>
      <c r="N2" t="s">
        <v>38</v>
      </c>
    </row>
    <row r="3" spans="2:15">
      <c r="B3" s="20">
        <v>0</v>
      </c>
      <c r="C3" s="20">
        <v>1</v>
      </c>
      <c r="D3" s="20">
        <v>0</v>
      </c>
      <c r="E3" s="20">
        <v>10</v>
      </c>
      <c r="F3">
        <f t="shared" ref="F3:F12" si="0">SQRT(D3*D3+E3*E3)</f>
        <v>10</v>
      </c>
      <c r="G3" s="20"/>
      <c r="H3" s="31">
        <v>0</v>
      </c>
      <c r="I3" s="31">
        <v>0</v>
      </c>
      <c r="L3" s="32">
        <v>0</v>
      </c>
      <c r="M3" s="32"/>
      <c r="N3" s="32">
        <v>0</v>
      </c>
    </row>
    <row r="4" spans="2:15">
      <c r="B4" s="20">
        <v>0.15643446504023073</v>
      </c>
      <c r="C4" s="20">
        <v>0.98768834059513777</v>
      </c>
      <c r="D4" s="20">
        <v>1.5643446504023073</v>
      </c>
      <c r="E4" s="20">
        <v>9.8768834059513786</v>
      </c>
      <c r="F4">
        <f t="shared" si="0"/>
        <v>10.000000000000002</v>
      </c>
      <c r="G4" s="20"/>
      <c r="H4" s="31">
        <v>10</v>
      </c>
      <c r="I4" s="31">
        <v>1.6155696572206502E-14</v>
      </c>
      <c r="J4" s="32">
        <v>1</v>
      </c>
      <c r="K4" s="32">
        <v>1.6155696572206502E-15</v>
      </c>
      <c r="L4" s="32">
        <f>L3+J$4</f>
        <v>1</v>
      </c>
      <c r="M4" s="32">
        <f>L4-10</f>
        <v>-9</v>
      </c>
      <c r="N4" s="32">
        <f>N3+K$4</f>
        <v>1.6155696572206502E-15</v>
      </c>
      <c r="O4" s="33">
        <v>1</v>
      </c>
    </row>
    <row r="5" spans="2:15">
      <c r="B5" s="20">
        <v>0.30901699437494717</v>
      </c>
      <c r="C5" s="20">
        <v>0.95105651629515364</v>
      </c>
      <c r="D5" s="20">
        <v>3.0901699437494718</v>
      </c>
      <c r="E5" s="20">
        <v>9.5105651629515364</v>
      </c>
      <c r="F5">
        <f t="shared" si="0"/>
        <v>10</v>
      </c>
      <c r="G5" s="20"/>
      <c r="H5" s="31">
        <f>H4+D12</f>
        <v>19.876883405951375</v>
      </c>
      <c r="I5" s="31">
        <f>E12</f>
        <v>1.5643446504023224</v>
      </c>
      <c r="L5" s="32">
        <f t="shared" ref="L5:L13" si="1">L4+J$4</f>
        <v>2</v>
      </c>
      <c r="M5" s="32">
        <f t="shared" ref="M5:M68" si="2">L5-10</f>
        <v>-8</v>
      </c>
      <c r="N5" s="32">
        <f>N4+K$4</f>
        <v>3.2311393144413003E-15</v>
      </c>
      <c r="O5" s="33">
        <v>2</v>
      </c>
    </row>
    <row r="6" spans="2:15">
      <c r="B6" s="20">
        <v>0.4539904997395463</v>
      </c>
      <c r="C6" s="20">
        <v>0.89100652418836812</v>
      </c>
      <c r="D6" s="20">
        <v>4.539904997395463</v>
      </c>
      <c r="E6" s="20">
        <v>8.9100652418836805</v>
      </c>
      <c r="F6">
        <f t="shared" si="0"/>
        <v>10</v>
      </c>
      <c r="G6" s="20"/>
      <c r="H6" s="31">
        <f>H5+D11</f>
        <v>29.387448568902908</v>
      </c>
      <c r="I6" s="31">
        <f>I5+E15</f>
        <v>-1.5258252933471321</v>
      </c>
      <c r="L6" s="32">
        <f t="shared" si="1"/>
        <v>3</v>
      </c>
      <c r="M6" s="32">
        <f t="shared" si="2"/>
        <v>-7</v>
      </c>
      <c r="N6" s="32">
        <f>N5+K$4</f>
        <v>4.8467089716619505E-15</v>
      </c>
      <c r="O6" s="33">
        <v>3</v>
      </c>
    </row>
    <row r="7" spans="2:15">
      <c r="B7" s="20">
        <v>0.58778525229247269</v>
      </c>
      <c r="C7" s="20">
        <v>0.80901699437494778</v>
      </c>
      <c r="D7" s="20">
        <v>5.8778525229247265</v>
      </c>
      <c r="E7" s="20">
        <v>8.0901699437494781</v>
      </c>
      <c r="F7">
        <f t="shared" si="0"/>
        <v>10</v>
      </c>
      <c r="G7" s="20"/>
      <c r="H7" s="31">
        <f>H6+D10</f>
        <v>38.297513810786583</v>
      </c>
      <c r="I7" s="31">
        <f>I6+E10</f>
        <v>3.014079704048346</v>
      </c>
      <c r="L7" s="32">
        <f t="shared" si="1"/>
        <v>4</v>
      </c>
      <c r="M7" s="32">
        <f t="shared" si="2"/>
        <v>-6</v>
      </c>
      <c r="N7" s="32">
        <f>N6+K$4</f>
        <v>6.4622786288826006E-15</v>
      </c>
      <c r="O7" s="33">
        <v>4</v>
      </c>
    </row>
    <row r="8" spans="2:15">
      <c r="B8" s="20">
        <v>0.70710678118654691</v>
      </c>
      <c r="C8" s="20">
        <v>0.70710678118654813</v>
      </c>
      <c r="D8" s="20">
        <v>7.0710678118654693</v>
      </c>
      <c r="E8" s="20">
        <v>7.0710678118654808</v>
      </c>
      <c r="F8">
        <f t="shared" si="0"/>
        <v>10</v>
      </c>
      <c r="G8" s="20"/>
      <c r="H8" s="31">
        <f>H7+D9</f>
        <v>46.387683754536049</v>
      </c>
      <c r="I8" s="31">
        <f>I7+E17</f>
        <v>-2.8637728188763663</v>
      </c>
      <c r="L8" s="32">
        <f t="shared" si="1"/>
        <v>5</v>
      </c>
      <c r="M8" s="32">
        <f t="shared" si="2"/>
        <v>-5</v>
      </c>
      <c r="N8" s="32">
        <f>N7+K$4</f>
        <v>8.0778482861032508E-15</v>
      </c>
      <c r="O8" s="33">
        <v>5</v>
      </c>
    </row>
    <row r="9" spans="2:15">
      <c r="B9" s="20">
        <v>0.80901699437494679</v>
      </c>
      <c r="C9" s="20">
        <v>0.58778525229247391</v>
      </c>
      <c r="D9" s="20">
        <v>8.0901699437494674</v>
      </c>
      <c r="E9" s="20">
        <v>5.8778525229247389</v>
      </c>
      <c r="F9">
        <f t="shared" si="0"/>
        <v>10</v>
      </c>
      <c r="G9" s="20"/>
      <c r="H9" s="31">
        <f>H8+D8</f>
        <v>53.458751566401517</v>
      </c>
      <c r="I9" s="31">
        <f>I8+E8</f>
        <v>4.2072949929891141</v>
      </c>
      <c r="L9" s="32">
        <f t="shared" si="1"/>
        <v>6</v>
      </c>
      <c r="M9" s="32">
        <f t="shared" si="2"/>
        <v>-4</v>
      </c>
      <c r="N9" s="32">
        <f>N8+K$4</f>
        <v>9.6934179433239009E-15</v>
      </c>
      <c r="O9" s="33">
        <v>6</v>
      </c>
    </row>
    <row r="10" spans="2:15">
      <c r="B10" s="20">
        <v>0.89100652418836734</v>
      </c>
      <c r="C10" s="20">
        <v>0.4539904997395478</v>
      </c>
      <c r="D10" s="20">
        <v>8.9100652418836734</v>
      </c>
      <c r="E10" s="20">
        <v>4.5399049973954781</v>
      </c>
      <c r="F10">
        <f t="shared" si="0"/>
        <v>10</v>
      </c>
      <c r="G10" s="20"/>
      <c r="H10" s="31">
        <f>H9+D7</f>
        <v>59.336604089326244</v>
      </c>
      <c r="I10" s="31">
        <f>I9+E19</f>
        <v>-3.8828749507603462</v>
      </c>
      <c r="L10" s="32">
        <f t="shared" si="1"/>
        <v>7</v>
      </c>
      <c r="M10" s="32">
        <f t="shared" si="2"/>
        <v>-3</v>
      </c>
      <c r="N10" s="32">
        <f>N9+K$4</f>
        <v>1.1308987600544551E-14</v>
      </c>
      <c r="O10" s="33">
        <v>7</v>
      </c>
    </row>
    <row r="11" spans="2:15">
      <c r="B11" s="20">
        <v>0.9510565162951532</v>
      </c>
      <c r="C11" s="20">
        <v>0.30901699437494851</v>
      </c>
      <c r="D11" s="20">
        <v>9.5105651629515329</v>
      </c>
      <c r="E11" s="20">
        <v>3.0901699437494852</v>
      </c>
      <c r="F11">
        <f t="shared" si="0"/>
        <v>10</v>
      </c>
      <c r="G11" s="20"/>
      <c r="H11" s="31">
        <f>H10+D6</f>
        <v>63.876509086721704</v>
      </c>
      <c r="I11" s="31">
        <f>I10+E6</f>
        <v>5.0271902911233344</v>
      </c>
      <c r="L11" s="32">
        <f t="shared" si="1"/>
        <v>8</v>
      </c>
      <c r="M11" s="32">
        <f t="shared" si="2"/>
        <v>-2</v>
      </c>
      <c r="N11" s="32">
        <f>N10+K$4</f>
        <v>1.2924557257765201E-14</v>
      </c>
      <c r="O11" s="33">
        <v>8</v>
      </c>
    </row>
    <row r="12" spans="2:15">
      <c r="B12" s="20">
        <v>0.98768834059513755</v>
      </c>
      <c r="C12" s="20">
        <v>0.15643446504023223</v>
      </c>
      <c r="D12" s="20">
        <v>9.876883405951375</v>
      </c>
      <c r="E12" s="20">
        <v>1.5643446504023224</v>
      </c>
      <c r="F12">
        <f t="shared" si="0"/>
        <v>10</v>
      </c>
      <c r="G12" s="20"/>
      <c r="H12" s="31">
        <f>H11+D5</f>
        <v>66.96667903047117</v>
      </c>
      <c r="I12" s="31">
        <f>I11+E21</f>
        <v>-4.4833748718281932</v>
      </c>
      <c r="L12" s="32">
        <f t="shared" si="1"/>
        <v>9</v>
      </c>
      <c r="M12" s="32">
        <f t="shared" si="2"/>
        <v>-1</v>
      </c>
      <c r="N12" s="32">
        <f>N11+K$4</f>
        <v>1.4540126914985851E-14</v>
      </c>
      <c r="O12" s="33">
        <v>9</v>
      </c>
    </row>
    <row r="13" spans="2:15">
      <c r="B13" s="20">
        <v>1</v>
      </c>
      <c r="C13" s="20">
        <v>1.6155696572206502E-15</v>
      </c>
      <c r="D13" s="20">
        <v>10</v>
      </c>
      <c r="E13" s="20">
        <v>1.6155696572206502E-14</v>
      </c>
      <c r="F13">
        <f>SQRT(D13*D13+E13*E13)</f>
        <v>10</v>
      </c>
      <c r="G13" s="20"/>
      <c r="H13" s="31">
        <f>H12+D4</f>
        <v>68.531023680873474</v>
      </c>
      <c r="I13" s="31">
        <f>I12+E4</f>
        <v>5.3935085341231854</v>
      </c>
      <c r="L13" s="32">
        <f t="shared" si="1"/>
        <v>10</v>
      </c>
      <c r="M13" s="32">
        <f t="shared" si="2"/>
        <v>0</v>
      </c>
      <c r="N13" s="32">
        <f>N12+K$4</f>
        <v>1.6155696572206502E-14</v>
      </c>
      <c r="O13" s="33">
        <v>10</v>
      </c>
    </row>
    <row r="14" spans="2:15">
      <c r="B14" s="20">
        <v>0.98768834059513799</v>
      </c>
      <c r="C14" s="20">
        <v>-0.15643446504022926</v>
      </c>
      <c r="D14" s="20">
        <v>9.8768834059513804</v>
      </c>
      <c r="E14" s="20">
        <v>-1.5643446504022926</v>
      </c>
      <c r="H14" s="31">
        <f>H13+D3</f>
        <v>68.531023680873474</v>
      </c>
      <c r="I14" s="31">
        <f>I13+E23</f>
        <v>-4.6064914658768146</v>
      </c>
      <c r="J14" s="32">
        <v>0.98768834059513755</v>
      </c>
      <c r="K14" s="32">
        <v>0.15643446504023062</v>
      </c>
      <c r="L14" s="32">
        <f>L13+J$14</f>
        <v>10.987688340595138</v>
      </c>
      <c r="M14" s="32">
        <f t="shared" si="2"/>
        <v>0.98768834059513821</v>
      </c>
      <c r="N14" s="32">
        <f>N13+K$14</f>
        <v>0.15643446504024677</v>
      </c>
      <c r="O14" s="33">
        <v>11</v>
      </c>
    </row>
    <row r="15" spans="2:15">
      <c r="B15" s="20">
        <v>0.9510565162951542</v>
      </c>
      <c r="C15" s="20">
        <v>-0.30901699437494545</v>
      </c>
      <c r="D15" s="20">
        <v>9.5105651629515418</v>
      </c>
      <c r="E15" s="20">
        <v>-3.0901699437494545</v>
      </c>
      <c r="L15" s="32">
        <f t="shared" ref="L15:L23" si="3">L14+J$14</f>
        <v>11.975376681190276</v>
      </c>
      <c r="M15" s="32">
        <f t="shared" si="2"/>
        <v>1.9753766811902764</v>
      </c>
      <c r="N15" s="32">
        <f>N14+K$14</f>
        <v>0.31286893008047739</v>
      </c>
      <c r="O15" s="33">
        <v>12</v>
      </c>
    </row>
    <row r="16" spans="2:15">
      <c r="B16" s="20">
        <v>0.89100652418836868</v>
      </c>
      <c r="C16" s="20">
        <v>-0.45399049973954514</v>
      </c>
      <c r="D16" s="20">
        <v>8.9100652418836859</v>
      </c>
      <c r="E16" s="20">
        <v>-4.5399049973954515</v>
      </c>
      <c r="L16" s="32">
        <f t="shared" si="3"/>
        <v>12.963065021785415</v>
      </c>
      <c r="M16" s="32">
        <f t="shared" si="2"/>
        <v>2.9630650217854146</v>
      </c>
      <c r="N16" s="32">
        <f>N15+K$14</f>
        <v>0.46930339512070801</v>
      </c>
      <c r="O16" s="33">
        <v>13</v>
      </c>
    </row>
    <row r="17" spans="2:15">
      <c r="B17" s="20">
        <v>0.80901699437494878</v>
      </c>
      <c r="C17" s="20">
        <v>-0.58778525229247125</v>
      </c>
      <c r="D17" s="20">
        <v>8.0901699437494869</v>
      </c>
      <c r="E17" s="20">
        <v>-5.8778525229247123</v>
      </c>
      <c r="L17" s="32">
        <f t="shared" si="3"/>
        <v>13.950753362380553</v>
      </c>
      <c r="M17" s="32">
        <f t="shared" si="2"/>
        <v>3.9507533623805529</v>
      </c>
      <c r="N17" s="32">
        <f>N16+K$14</f>
        <v>0.62573786016093869</v>
      </c>
      <c r="O17" s="33">
        <v>14</v>
      </c>
    </row>
    <row r="18" spans="2:15">
      <c r="B18" s="20">
        <v>0.70710678118654913</v>
      </c>
      <c r="C18" s="20">
        <v>-0.70710678118654591</v>
      </c>
      <c r="D18" s="20">
        <v>7.0710678118654915</v>
      </c>
      <c r="E18" s="20">
        <v>-7.0710678118654595</v>
      </c>
      <c r="L18" s="32">
        <f t="shared" si="3"/>
        <v>14.938441702975691</v>
      </c>
      <c r="M18" s="32">
        <f t="shared" si="2"/>
        <v>4.9384417029756911</v>
      </c>
      <c r="N18" s="32">
        <f>N17+K$14</f>
        <v>0.78217232520116931</v>
      </c>
      <c r="O18" s="33">
        <v>15</v>
      </c>
    </row>
    <row r="19" spans="2:15">
      <c r="B19" s="20">
        <v>0.58778525229247502</v>
      </c>
      <c r="C19" s="20">
        <v>-0.80901699437494601</v>
      </c>
      <c r="D19" s="20">
        <v>5.8778525229247505</v>
      </c>
      <c r="E19" s="20">
        <v>-8.0901699437494603</v>
      </c>
      <c r="L19" s="32">
        <f t="shared" si="3"/>
        <v>15.926130043570829</v>
      </c>
      <c r="M19" s="32">
        <f t="shared" si="2"/>
        <v>5.9261300435708293</v>
      </c>
      <c r="N19" s="32">
        <f>N18+K$14</f>
        <v>0.93860679024139992</v>
      </c>
      <c r="O19" s="33">
        <v>16</v>
      </c>
    </row>
    <row r="20" spans="2:15">
      <c r="B20" s="20">
        <v>0.45399049973954925</v>
      </c>
      <c r="C20" s="20">
        <v>-0.89100652418836657</v>
      </c>
      <c r="D20" s="20">
        <v>4.5399049973954924</v>
      </c>
      <c r="E20" s="20">
        <v>-8.9100652418836663</v>
      </c>
      <c r="L20" s="32">
        <f t="shared" si="3"/>
        <v>16.913818384165968</v>
      </c>
      <c r="M20" s="32">
        <f t="shared" si="2"/>
        <v>6.9138183841659675</v>
      </c>
      <c r="N20" s="32">
        <f>N19+K$14</f>
        <v>1.0950412552816307</v>
      </c>
      <c r="O20" s="33">
        <v>17</v>
      </c>
    </row>
    <row r="21" spans="2:15">
      <c r="B21" s="20">
        <v>0.30901699437495006</v>
      </c>
      <c r="C21" s="20">
        <v>-0.95105651629515275</v>
      </c>
      <c r="D21" s="20">
        <v>3.0901699437495007</v>
      </c>
      <c r="E21" s="20">
        <v>-9.5105651629515275</v>
      </c>
      <c r="L21" s="32">
        <f t="shared" si="3"/>
        <v>17.901506724761106</v>
      </c>
      <c r="M21" s="32">
        <f t="shared" si="2"/>
        <v>7.9015067247611057</v>
      </c>
      <c r="N21" s="32">
        <f>N20+K$14</f>
        <v>1.2514757203218614</v>
      </c>
      <c r="O21" s="33">
        <v>18</v>
      </c>
    </row>
    <row r="22" spans="2:15">
      <c r="B22" s="20">
        <v>0.15643446504023406</v>
      </c>
      <c r="C22" s="20">
        <v>-0.98768834059513722</v>
      </c>
      <c r="D22" s="20">
        <v>1.5643446504023406</v>
      </c>
      <c r="E22" s="20">
        <v>-9.8768834059513715</v>
      </c>
      <c r="L22" s="32">
        <f t="shared" si="3"/>
        <v>18.889195065356244</v>
      </c>
      <c r="M22" s="32">
        <f t="shared" si="2"/>
        <v>8.8891950653562439</v>
      </c>
      <c r="N22" s="32">
        <f>N21+K$14</f>
        <v>1.4079101853620921</v>
      </c>
      <c r="O22" s="33">
        <v>19</v>
      </c>
    </row>
    <row r="23" spans="2:15">
      <c r="B23" s="20">
        <v>3.2311393144413003E-15</v>
      </c>
      <c r="C23" s="20">
        <v>-1</v>
      </c>
      <c r="D23" s="20">
        <v>3.2311393144413003E-14</v>
      </c>
      <c r="E23" s="20">
        <v>-10</v>
      </c>
      <c r="L23" s="32">
        <f t="shared" si="3"/>
        <v>19.876883405951382</v>
      </c>
      <c r="M23" s="32">
        <f t="shared" si="2"/>
        <v>9.8768834059513821</v>
      </c>
      <c r="N23" s="32">
        <f>N22+K$14</f>
        <v>1.5643446504023228</v>
      </c>
      <c r="O23" s="33">
        <v>20</v>
      </c>
    </row>
    <row r="24" spans="2:15">
      <c r="J24" s="32">
        <v>0.95105651629515331</v>
      </c>
      <c r="K24" s="32">
        <v>-0.30901699437494545</v>
      </c>
      <c r="L24" s="32">
        <f>L23+J$24</f>
        <v>20.827939922246536</v>
      </c>
      <c r="M24" s="32">
        <f t="shared" si="2"/>
        <v>10.827939922246536</v>
      </c>
      <c r="N24" s="32">
        <f>N23+K$24</f>
        <v>1.2553276560273774</v>
      </c>
      <c r="O24" s="33">
        <v>21</v>
      </c>
    </row>
    <row r="25" spans="2:15">
      <c r="L25" s="32">
        <f t="shared" ref="L25:L33" si="4">L24+J$24</f>
        <v>21.778996438541689</v>
      </c>
      <c r="M25" s="32">
        <f t="shared" si="2"/>
        <v>11.778996438541689</v>
      </c>
      <c r="N25" s="32">
        <f>N24+K$24</f>
        <v>0.94631066165243194</v>
      </c>
      <c r="O25" s="33">
        <v>22</v>
      </c>
    </row>
    <row r="26" spans="2:15">
      <c r="L26" s="32">
        <f t="shared" si="4"/>
        <v>22.730052954836843</v>
      </c>
      <c r="M26" s="32">
        <f t="shared" si="2"/>
        <v>12.730052954836843</v>
      </c>
      <c r="N26" s="32">
        <f>N25+K$24</f>
        <v>0.63729366727748649</v>
      </c>
      <c r="O26" s="33">
        <v>23</v>
      </c>
    </row>
    <row r="27" spans="2:15">
      <c r="L27" s="32">
        <f t="shared" si="4"/>
        <v>23.681109471131997</v>
      </c>
      <c r="M27" s="32">
        <f t="shared" si="2"/>
        <v>13.681109471131997</v>
      </c>
      <c r="N27" s="32">
        <f>N26+K$24</f>
        <v>0.32827667290254103</v>
      </c>
      <c r="O27" s="33">
        <v>24</v>
      </c>
    </row>
    <row r="28" spans="2:15">
      <c r="L28" s="32">
        <f t="shared" si="4"/>
        <v>24.63216598742715</v>
      </c>
      <c r="M28" s="32">
        <f t="shared" si="2"/>
        <v>14.63216598742715</v>
      </c>
      <c r="N28" s="32">
        <f>N27+K$24</f>
        <v>1.9259678527595581E-2</v>
      </c>
      <c r="O28" s="33">
        <v>25</v>
      </c>
    </row>
    <row r="29" spans="2:15">
      <c r="L29" s="32">
        <f t="shared" si="4"/>
        <v>25.583222503722304</v>
      </c>
      <c r="M29" s="32">
        <f t="shared" si="2"/>
        <v>15.583222503722304</v>
      </c>
      <c r="N29" s="32">
        <f>N28+K$24</f>
        <v>-0.28975731584734987</v>
      </c>
      <c r="O29" s="33">
        <v>26</v>
      </c>
    </row>
    <row r="30" spans="2:15">
      <c r="L30" s="32">
        <f t="shared" si="4"/>
        <v>26.534279020017458</v>
      </c>
      <c r="M30" s="32">
        <f t="shared" si="2"/>
        <v>16.534279020017458</v>
      </c>
      <c r="N30" s="32">
        <f>N29+K$24</f>
        <v>-0.59877431022229533</v>
      </c>
      <c r="O30" s="33">
        <v>27</v>
      </c>
    </row>
    <row r="31" spans="2:15">
      <c r="L31" s="32">
        <f t="shared" si="4"/>
        <v>27.485335536312611</v>
      </c>
      <c r="M31" s="32">
        <f t="shared" si="2"/>
        <v>17.485335536312611</v>
      </c>
      <c r="N31" s="32">
        <f>N30+K$24</f>
        <v>-0.90779130459724078</v>
      </c>
      <c r="O31" s="33">
        <v>28</v>
      </c>
    </row>
    <row r="32" spans="2:15">
      <c r="L32" s="32">
        <f t="shared" si="4"/>
        <v>28.436392052607765</v>
      </c>
      <c r="M32" s="32">
        <f t="shared" si="2"/>
        <v>18.436392052607765</v>
      </c>
      <c r="N32" s="32">
        <f>N31+K$24</f>
        <v>-1.2168082989721862</v>
      </c>
      <c r="O32" s="33">
        <v>29</v>
      </c>
    </row>
    <row r="33" spans="10:15">
      <c r="L33" s="32">
        <f t="shared" si="4"/>
        <v>29.387448568902919</v>
      </c>
      <c r="M33" s="32">
        <f t="shared" si="2"/>
        <v>19.387448568902919</v>
      </c>
      <c r="N33" s="32">
        <f>N32+K$24</f>
        <v>-1.5258252933471317</v>
      </c>
      <c r="O33" s="33">
        <v>30</v>
      </c>
    </row>
    <row r="34" spans="10:15">
      <c r="J34" s="32">
        <v>0.89100652418836757</v>
      </c>
      <c r="K34" s="32">
        <v>0.4539904997395478</v>
      </c>
      <c r="L34" s="32">
        <f>L33+J$34</f>
        <v>30.278455093091285</v>
      </c>
      <c r="M34" s="32">
        <f t="shared" si="2"/>
        <v>20.278455093091285</v>
      </c>
      <c r="N34" s="32">
        <f>N33+K$34</f>
        <v>-1.0718347936075838</v>
      </c>
      <c r="O34" s="33">
        <v>31</v>
      </c>
    </row>
    <row r="35" spans="10:15">
      <c r="L35" s="32">
        <f t="shared" ref="L35:L43" si="5">L34+J$34</f>
        <v>31.169461617279651</v>
      </c>
      <c r="M35" s="32">
        <f t="shared" si="2"/>
        <v>21.169461617279651</v>
      </c>
      <c r="N35" s="32">
        <f>N34+K$34</f>
        <v>-0.61784429386803597</v>
      </c>
      <c r="O35" s="33">
        <v>32</v>
      </c>
    </row>
    <row r="36" spans="10:15">
      <c r="L36" s="32">
        <f t="shared" si="5"/>
        <v>32.060468141468021</v>
      </c>
      <c r="M36" s="32">
        <f t="shared" si="2"/>
        <v>22.060468141468021</v>
      </c>
      <c r="N36" s="32">
        <f>N35+K$34</f>
        <v>-0.16385379412848816</v>
      </c>
      <c r="O36" s="33">
        <v>33</v>
      </c>
    </row>
    <row r="37" spans="10:15">
      <c r="L37" s="32">
        <f t="shared" si="5"/>
        <v>32.951474665656391</v>
      </c>
      <c r="M37" s="32">
        <f t="shared" si="2"/>
        <v>22.951474665656391</v>
      </c>
      <c r="N37" s="32">
        <f>N36+K$34</f>
        <v>0.29013670561105964</v>
      </c>
      <c r="O37" s="33">
        <v>34</v>
      </c>
    </row>
    <row r="38" spans="10:15">
      <c r="L38" s="32">
        <f t="shared" si="5"/>
        <v>33.842481189844762</v>
      </c>
      <c r="M38" s="32">
        <f t="shared" si="2"/>
        <v>23.842481189844762</v>
      </c>
      <c r="N38" s="32">
        <f>N37+K$34</f>
        <v>0.74412720535060739</v>
      </c>
      <c r="O38" s="33">
        <v>35</v>
      </c>
    </row>
    <row r="39" spans="10:15">
      <c r="L39" s="32">
        <f t="shared" si="5"/>
        <v>34.733487714033132</v>
      </c>
      <c r="M39" s="32">
        <f t="shared" si="2"/>
        <v>24.733487714033132</v>
      </c>
      <c r="N39" s="32">
        <f>N38+K$34</f>
        <v>1.1981177050901552</v>
      </c>
      <c r="O39" s="33">
        <v>36</v>
      </c>
    </row>
    <row r="40" spans="10:15">
      <c r="L40" s="32">
        <f t="shared" si="5"/>
        <v>35.624494238221502</v>
      </c>
      <c r="M40" s="32">
        <f t="shared" si="2"/>
        <v>25.624494238221502</v>
      </c>
      <c r="N40" s="32">
        <f>N39+K$34</f>
        <v>1.6521082048297031</v>
      </c>
      <c r="O40" s="33">
        <v>37</v>
      </c>
    </row>
    <row r="41" spans="10:15">
      <c r="L41" s="32">
        <f t="shared" si="5"/>
        <v>36.515500762409872</v>
      </c>
      <c r="M41" s="32">
        <f t="shared" si="2"/>
        <v>26.515500762409872</v>
      </c>
      <c r="N41" s="32">
        <f>N40+K$34</f>
        <v>2.1060987045692507</v>
      </c>
      <c r="O41" s="33">
        <v>38</v>
      </c>
    </row>
    <row r="42" spans="10:15">
      <c r="L42" s="32">
        <f t="shared" si="5"/>
        <v>37.406507286598242</v>
      </c>
      <c r="M42" s="32">
        <f t="shared" si="2"/>
        <v>27.406507286598242</v>
      </c>
      <c r="N42" s="32">
        <f>N41+K$34</f>
        <v>2.5600892043087984</v>
      </c>
      <c r="O42" s="33">
        <v>39</v>
      </c>
    </row>
    <row r="43" spans="10:15">
      <c r="L43" s="32">
        <f t="shared" si="5"/>
        <v>38.297513810786612</v>
      </c>
      <c r="M43" s="32">
        <f t="shared" si="2"/>
        <v>28.297513810786612</v>
      </c>
      <c r="N43" s="32">
        <f>N42+K$34</f>
        <v>3.014079704048346</v>
      </c>
      <c r="O43" s="33">
        <v>40</v>
      </c>
    </row>
    <row r="44" spans="10:15">
      <c r="J44" s="32">
        <v>0.80901699437494656</v>
      </c>
      <c r="K44" s="32">
        <v>-0.58778525229247125</v>
      </c>
      <c r="L44" s="32">
        <f>L43+J$44</f>
        <v>39.106530805161555</v>
      </c>
      <c r="M44" s="32">
        <f t="shared" si="2"/>
        <v>29.106530805161555</v>
      </c>
      <c r="N44" s="32">
        <f>N43+K$44</f>
        <v>2.4262944517558749</v>
      </c>
      <c r="O44" s="33">
        <v>41</v>
      </c>
    </row>
    <row r="45" spans="10:15">
      <c r="L45" s="32">
        <f t="shared" ref="L45:L53" si="6">L44+J$44</f>
        <v>39.915547799536498</v>
      </c>
      <c r="M45" s="32">
        <f t="shared" si="2"/>
        <v>29.915547799536498</v>
      </c>
      <c r="N45" s="32">
        <f>N44+K$44</f>
        <v>1.8385091994634037</v>
      </c>
      <c r="O45" s="33">
        <v>42</v>
      </c>
    </row>
    <row r="46" spans="10:15">
      <c r="L46" s="32">
        <f t="shared" si="6"/>
        <v>40.724564793911441</v>
      </c>
      <c r="M46" s="32">
        <f t="shared" si="2"/>
        <v>30.724564793911441</v>
      </c>
      <c r="N46" s="32">
        <f>N45+K$44</f>
        <v>1.2507239471709326</v>
      </c>
      <c r="O46" s="33">
        <v>43</v>
      </c>
    </row>
    <row r="47" spans="10:15">
      <c r="L47" s="32">
        <f t="shared" si="6"/>
        <v>41.533581788286384</v>
      </c>
      <c r="M47" s="32">
        <f t="shared" si="2"/>
        <v>31.533581788286384</v>
      </c>
      <c r="N47" s="32">
        <f>N46+K$44</f>
        <v>0.66293869487846135</v>
      </c>
      <c r="O47" s="33">
        <v>44</v>
      </c>
    </row>
    <row r="48" spans="10:15">
      <c r="L48" s="32">
        <f t="shared" si="6"/>
        <v>42.342598782661327</v>
      </c>
      <c r="M48" s="32">
        <f t="shared" si="2"/>
        <v>32.342598782661327</v>
      </c>
      <c r="N48" s="32">
        <f>N47+K$44</f>
        <v>7.5153442585990105E-2</v>
      </c>
      <c r="O48" s="33">
        <v>45</v>
      </c>
    </row>
    <row r="49" spans="10:15">
      <c r="L49" s="32">
        <f t="shared" si="6"/>
        <v>43.15161577703627</v>
      </c>
      <c r="M49" s="32">
        <f t="shared" si="2"/>
        <v>33.15161577703627</v>
      </c>
      <c r="N49" s="32">
        <f>N48+K$44</f>
        <v>-0.51263180970648115</v>
      </c>
      <c r="O49" s="33">
        <v>46</v>
      </c>
    </row>
    <row r="50" spans="10:15">
      <c r="L50" s="32">
        <f t="shared" si="6"/>
        <v>43.960632771411213</v>
      </c>
      <c r="M50" s="32">
        <f t="shared" si="2"/>
        <v>33.960632771411213</v>
      </c>
      <c r="N50" s="32">
        <f>N49+K$44</f>
        <v>-1.1004170619989524</v>
      </c>
      <c r="O50" s="33">
        <v>47</v>
      </c>
    </row>
    <row r="51" spans="10:15">
      <c r="L51" s="32">
        <f t="shared" si="6"/>
        <v>44.769649765786156</v>
      </c>
      <c r="M51" s="32">
        <f t="shared" si="2"/>
        <v>34.769649765786156</v>
      </c>
      <c r="N51" s="32">
        <f>N50+K$44</f>
        <v>-1.6882023142914235</v>
      </c>
      <c r="O51" s="33">
        <v>48</v>
      </c>
    </row>
    <row r="52" spans="10:15">
      <c r="L52" s="32">
        <f t="shared" si="6"/>
        <v>45.578666760161099</v>
      </c>
      <c r="M52" s="32">
        <f t="shared" si="2"/>
        <v>35.578666760161099</v>
      </c>
      <c r="N52" s="32">
        <f>N51+K$44</f>
        <v>-2.2759875665838947</v>
      </c>
      <c r="O52" s="33">
        <v>49</v>
      </c>
    </row>
    <row r="53" spans="10:15">
      <c r="L53" s="32">
        <f t="shared" si="6"/>
        <v>46.387683754536042</v>
      </c>
      <c r="M53" s="32">
        <f t="shared" si="2"/>
        <v>36.387683754536042</v>
      </c>
      <c r="N53" s="32">
        <f>N52+K$44</f>
        <v>-2.8637728188763658</v>
      </c>
      <c r="O53" s="33">
        <v>50</v>
      </c>
    </row>
    <row r="54" spans="10:15">
      <c r="J54" s="32">
        <v>0.7071067811865468</v>
      </c>
      <c r="K54" s="32">
        <v>0.70710678118654813</v>
      </c>
      <c r="L54" s="32">
        <f>L53+J$54</f>
        <v>47.094790535722588</v>
      </c>
      <c r="M54" s="32">
        <f t="shared" si="2"/>
        <v>37.094790535722588</v>
      </c>
      <c r="N54" s="32">
        <f>N53+K$54</f>
        <v>-2.1566660376898179</v>
      </c>
      <c r="O54" s="33">
        <v>51</v>
      </c>
    </row>
    <row r="55" spans="10:15">
      <c r="L55" s="32">
        <f t="shared" ref="L55:L63" si="7">L54+J$54</f>
        <v>47.801897316909134</v>
      </c>
      <c r="M55" s="32">
        <f t="shared" si="2"/>
        <v>37.801897316909134</v>
      </c>
      <c r="N55" s="32">
        <f>N54+K$54</f>
        <v>-1.4495592565032698</v>
      </c>
      <c r="O55" s="33">
        <v>52</v>
      </c>
    </row>
    <row r="56" spans="10:15">
      <c r="L56" s="32">
        <f t="shared" si="7"/>
        <v>48.50900409809568</v>
      </c>
      <c r="M56" s="32">
        <f t="shared" si="2"/>
        <v>38.50900409809568</v>
      </c>
      <c r="N56" s="32">
        <f>N55+K$54</f>
        <v>-0.74245247531672165</v>
      </c>
      <c r="O56" s="33">
        <v>53</v>
      </c>
    </row>
    <row r="57" spans="10:15">
      <c r="L57" s="32">
        <f t="shared" si="7"/>
        <v>49.216110879282226</v>
      </c>
      <c r="M57" s="32">
        <f t="shared" si="2"/>
        <v>39.216110879282226</v>
      </c>
      <c r="N57" s="32">
        <f>N56+K$54</f>
        <v>-3.5345694130173522E-2</v>
      </c>
      <c r="O57" s="33">
        <v>54</v>
      </c>
    </row>
    <row r="58" spans="10:15">
      <c r="L58" s="32">
        <f t="shared" si="7"/>
        <v>49.923217660468772</v>
      </c>
      <c r="M58" s="32">
        <f t="shared" si="2"/>
        <v>39.923217660468772</v>
      </c>
      <c r="N58" s="32">
        <f>N57+K$54</f>
        <v>0.67176108705637461</v>
      </c>
      <c r="O58" s="33">
        <v>55</v>
      </c>
    </row>
    <row r="59" spans="10:15">
      <c r="L59" s="32">
        <f t="shared" si="7"/>
        <v>50.630324441655318</v>
      </c>
      <c r="M59" s="32">
        <f t="shared" si="2"/>
        <v>40.630324441655318</v>
      </c>
      <c r="N59" s="32">
        <f>N58+K$54</f>
        <v>1.3788678682429227</v>
      </c>
      <c r="O59" s="33">
        <v>56</v>
      </c>
    </row>
    <row r="60" spans="10:15">
      <c r="L60" s="32">
        <f t="shared" si="7"/>
        <v>51.337431222841865</v>
      </c>
      <c r="M60" s="32">
        <f t="shared" si="2"/>
        <v>41.337431222841865</v>
      </c>
      <c r="N60" s="32">
        <f>N59+K$54</f>
        <v>2.0859746494294709</v>
      </c>
      <c r="O60" s="33">
        <v>57</v>
      </c>
    </row>
    <row r="61" spans="10:15">
      <c r="L61" s="32">
        <f t="shared" si="7"/>
        <v>52.044538004028411</v>
      </c>
      <c r="M61" s="32">
        <f t="shared" si="2"/>
        <v>42.044538004028411</v>
      </c>
      <c r="N61" s="32">
        <f>N60+K$54</f>
        <v>2.7930814306160192</v>
      </c>
      <c r="O61" s="33">
        <v>58</v>
      </c>
    </row>
    <row r="62" spans="10:15">
      <c r="L62" s="32">
        <f t="shared" si="7"/>
        <v>52.751644785214957</v>
      </c>
      <c r="M62" s="32">
        <f t="shared" si="2"/>
        <v>42.751644785214957</v>
      </c>
      <c r="N62" s="32">
        <f>N61+K$54</f>
        <v>3.5001882118025671</v>
      </c>
      <c r="O62" s="33">
        <v>59</v>
      </c>
    </row>
    <row r="63" spans="10:15">
      <c r="L63" s="32">
        <f t="shared" si="7"/>
        <v>53.458751566401503</v>
      </c>
      <c r="M63" s="32">
        <f t="shared" si="2"/>
        <v>43.458751566401503</v>
      </c>
      <c r="N63" s="32">
        <f>N62+K$54</f>
        <v>4.207294992989115</v>
      </c>
      <c r="O63" s="33">
        <v>60</v>
      </c>
    </row>
    <row r="64" spans="10:15">
      <c r="J64" s="32">
        <v>0.58778525229247269</v>
      </c>
      <c r="K64" s="32">
        <v>-0.80901699437494601</v>
      </c>
      <c r="L64" s="32">
        <f>L63+J$64</f>
        <v>54.046536818693973</v>
      </c>
      <c r="M64" s="32">
        <f t="shared" si="2"/>
        <v>44.046536818693973</v>
      </c>
      <c r="N64" s="32">
        <f>N63+K$64</f>
        <v>3.3982779986141689</v>
      </c>
      <c r="O64" s="33">
        <v>61</v>
      </c>
    </row>
    <row r="65" spans="10:15">
      <c r="L65" s="32">
        <f t="shared" ref="L65:L73" si="8">L64+J$64</f>
        <v>54.634322070986443</v>
      </c>
      <c r="M65" s="32">
        <f t="shared" si="2"/>
        <v>44.634322070986443</v>
      </c>
      <c r="N65" s="32">
        <f>N64+K$64</f>
        <v>2.5892610042392228</v>
      </c>
      <c r="O65" s="33">
        <v>62</v>
      </c>
    </row>
    <row r="66" spans="10:15">
      <c r="L66" s="32">
        <f t="shared" si="8"/>
        <v>55.222107323278912</v>
      </c>
      <c r="M66" s="32">
        <f t="shared" si="2"/>
        <v>45.222107323278912</v>
      </c>
      <c r="N66" s="32">
        <f>N65+K$64</f>
        <v>1.7802440098642767</v>
      </c>
      <c r="O66" s="33">
        <v>63</v>
      </c>
    </row>
    <row r="67" spans="10:15">
      <c r="L67" s="32">
        <f t="shared" si="8"/>
        <v>55.809892575571382</v>
      </c>
      <c r="M67" s="32">
        <f t="shared" si="2"/>
        <v>45.809892575571382</v>
      </c>
      <c r="N67" s="32">
        <f>N66+K$64</f>
        <v>0.97122701548933066</v>
      </c>
      <c r="O67" s="33">
        <v>64</v>
      </c>
    </row>
    <row r="68" spans="10:15">
      <c r="L68" s="32">
        <f t="shared" si="8"/>
        <v>56.397677827863852</v>
      </c>
      <c r="M68" s="32">
        <f t="shared" si="2"/>
        <v>46.397677827863852</v>
      </c>
      <c r="N68" s="32">
        <f>N67+K$64</f>
        <v>0.16221002111438465</v>
      </c>
      <c r="O68" s="33">
        <v>65</v>
      </c>
    </row>
    <row r="69" spans="10:15">
      <c r="L69" s="32">
        <f t="shared" si="8"/>
        <v>56.985463080156322</v>
      </c>
      <c r="M69" s="32">
        <f t="shared" ref="M69:M113" si="9">L69-10</f>
        <v>46.985463080156322</v>
      </c>
      <c r="N69" s="32">
        <f>N68+K$64</f>
        <v>-0.64680697326056136</v>
      </c>
      <c r="O69" s="33">
        <v>66</v>
      </c>
    </row>
    <row r="70" spans="10:15">
      <c r="L70" s="32">
        <f t="shared" si="8"/>
        <v>57.573248332448792</v>
      </c>
      <c r="M70" s="32">
        <f t="shared" si="9"/>
        <v>47.573248332448792</v>
      </c>
      <c r="N70" s="32">
        <f>N69+K$64</f>
        <v>-1.4558239676355074</v>
      </c>
      <c r="O70" s="33">
        <v>67</v>
      </c>
    </row>
    <row r="71" spans="10:15">
      <c r="L71" s="32">
        <f t="shared" si="8"/>
        <v>58.161033584741261</v>
      </c>
      <c r="M71" s="32">
        <f t="shared" si="9"/>
        <v>48.161033584741261</v>
      </c>
      <c r="N71" s="32">
        <f>N70+K$64</f>
        <v>-2.2648409620104535</v>
      </c>
      <c r="O71" s="33">
        <v>68</v>
      </c>
    </row>
    <row r="72" spans="10:15">
      <c r="L72" s="32">
        <f t="shared" si="8"/>
        <v>58.748818837033731</v>
      </c>
      <c r="M72" s="32">
        <f t="shared" si="9"/>
        <v>48.748818837033731</v>
      </c>
      <c r="N72" s="32">
        <f>N71+K$64</f>
        <v>-3.0738579563853996</v>
      </c>
      <c r="O72" s="33">
        <v>69</v>
      </c>
    </row>
    <row r="73" spans="10:15">
      <c r="L73" s="32">
        <f t="shared" si="8"/>
        <v>59.336604089326201</v>
      </c>
      <c r="M73" s="32">
        <f t="shared" si="9"/>
        <v>49.336604089326201</v>
      </c>
      <c r="N73" s="32">
        <f>N72+K$64</f>
        <v>-3.8828749507603457</v>
      </c>
      <c r="O73" s="33">
        <v>70</v>
      </c>
    </row>
    <row r="74" spans="10:15">
      <c r="J74" s="32">
        <v>0.45399049973954603</v>
      </c>
      <c r="K74" s="32">
        <v>0.89100652418836801</v>
      </c>
      <c r="L74" s="32">
        <f>L73+J$74</f>
        <v>59.790594589065748</v>
      </c>
      <c r="M74" s="32">
        <f t="shared" si="9"/>
        <v>49.790594589065748</v>
      </c>
      <c r="N74" s="32">
        <f>N73+K$74</f>
        <v>-2.9918684265719779</v>
      </c>
      <c r="O74" s="33">
        <v>71</v>
      </c>
    </row>
    <row r="75" spans="10:15">
      <c r="L75" s="32">
        <f t="shared" ref="L75:L83" si="10">L74+J$74</f>
        <v>60.244585088805295</v>
      </c>
      <c r="M75" s="32">
        <f t="shared" si="9"/>
        <v>50.244585088805295</v>
      </c>
      <c r="N75" s="32">
        <f>N74+K$74</f>
        <v>-2.1008619023836097</v>
      </c>
      <c r="O75" s="33">
        <v>72</v>
      </c>
    </row>
    <row r="76" spans="10:15">
      <c r="L76" s="32">
        <f t="shared" si="10"/>
        <v>60.698575588544841</v>
      </c>
      <c r="M76" s="32">
        <f t="shared" si="9"/>
        <v>50.698575588544841</v>
      </c>
      <c r="N76" s="32">
        <f>N75+K$74</f>
        <v>-1.2098553781952417</v>
      </c>
      <c r="O76" s="33">
        <v>73</v>
      </c>
    </row>
    <row r="77" spans="10:15">
      <c r="L77" s="32">
        <f t="shared" si="10"/>
        <v>61.152566088284388</v>
      </c>
      <c r="M77" s="32">
        <f t="shared" si="9"/>
        <v>51.152566088284388</v>
      </c>
      <c r="N77" s="32">
        <f>N76+K$74</f>
        <v>-0.31884885400687368</v>
      </c>
      <c r="O77" s="33">
        <v>74</v>
      </c>
    </row>
    <row r="78" spans="10:15">
      <c r="L78" s="32">
        <f t="shared" si="10"/>
        <v>61.606556588023935</v>
      </c>
      <c r="M78" s="32">
        <f t="shared" si="9"/>
        <v>51.606556588023935</v>
      </c>
      <c r="N78" s="32">
        <f>N77+K$74</f>
        <v>0.57215767018149433</v>
      </c>
      <c r="O78" s="33">
        <v>75</v>
      </c>
    </row>
    <row r="79" spans="10:15">
      <c r="L79" s="32">
        <f t="shared" si="10"/>
        <v>62.060547087763481</v>
      </c>
      <c r="M79" s="32">
        <f t="shared" si="9"/>
        <v>52.060547087763481</v>
      </c>
      <c r="N79" s="32">
        <f>N78+K$74</f>
        <v>1.4631641943698623</v>
      </c>
      <c r="O79" s="33">
        <v>76</v>
      </c>
    </row>
    <row r="80" spans="10:15">
      <c r="L80" s="32">
        <f t="shared" si="10"/>
        <v>62.514537587503028</v>
      </c>
      <c r="M80" s="32">
        <f t="shared" si="9"/>
        <v>52.514537587503028</v>
      </c>
      <c r="N80" s="32">
        <f>N79+K$74</f>
        <v>2.3541707185582306</v>
      </c>
      <c r="O80" s="33">
        <v>77</v>
      </c>
    </row>
    <row r="81" spans="10:15">
      <c r="L81" s="32">
        <f t="shared" si="10"/>
        <v>62.968528087242575</v>
      </c>
      <c r="M81" s="32">
        <f t="shared" si="9"/>
        <v>52.968528087242575</v>
      </c>
      <c r="N81" s="32">
        <f>N80+K$74</f>
        <v>3.2451772427465988</v>
      </c>
      <c r="O81" s="33">
        <v>78</v>
      </c>
    </row>
    <row r="82" spans="10:15">
      <c r="L82" s="32">
        <f t="shared" si="10"/>
        <v>63.422518586982122</v>
      </c>
      <c r="M82" s="32">
        <f t="shared" si="9"/>
        <v>53.422518586982122</v>
      </c>
      <c r="N82" s="32">
        <f>N81+K$74</f>
        <v>4.136183766934967</v>
      </c>
      <c r="O82" s="33">
        <v>79</v>
      </c>
    </row>
    <row r="83" spans="10:15">
      <c r="L83" s="32">
        <f t="shared" si="10"/>
        <v>63.876509086721668</v>
      </c>
      <c r="M83" s="32">
        <f t="shared" si="9"/>
        <v>53.876509086721668</v>
      </c>
      <c r="N83" s="32">
        <f>N82+K$74</f>
        <v>5.0271902911233353</v>
      </c>
      <c r="O83" s="33">
        <v>80</v>
      </c>
    </row>
    <row r="84" spans="10:15">
      <c r="J84" s="32">
        <v>0.30901699437494656</v>
      </c>
      <c r="K84" s="32">
        <v>-0.95105651629515275</v>
      </c>
      <c r="L84" s="32">
        <f>L83+J$84</f>
        <v>64.185526081096612</v>
      </c>
      <c r="M84" s="32">
        <f t="shared" si="9"/>
        <v>54.185526081096612</v>
      </c>
      <c r="N84" s="32">
        <f>N83+K$84</f>
        <v>4.0761337748281825</v>
      </c>
      <c r="O84" s="33">
        <v>81</v>
      </c>
    </row>
    <row r="85" spans="10:15">
      <c r="L85" s="32">
        <f t="shared" ref="L85:L93" si="11">L84+J$84</f>
        <v>64.494543075471555</v>
      </c>
      <c r="M85" s="32">
        <f t="shared" si="9"/>
        <v>54.494543075471555</v>
      </c>
      <c r="N85" s="32">
        <f>N84+K$84</f>
        <v>3.1250772585330298</v>
      </c>
      <c r="O85" s="33">
        <v>82</v>
      </c>
    </row>
    <row r="86" spans="10:15">
      <c r="L86" s="32">
        <f t="shared" si="11"/>
        <v>64.803560069846498</v>
      </c>
      <c r="M86" s="32">
        <f t="shared" si="9"/>
        <v>54.803560069846498</v>
      </c>
      <c r="N86" s="32">
        <f>N85+K$84</f>
        <v>2.174020742237877</v>
      </c>
      <c r="O86" s="33">
        <v>83</v>
      </c>
    </row>
    <row r="87" spans="10:15">
      <c r="L87" s="32">
        <f t="shared" si="11"/>
        <v>65.112577064221441</v>
      </c>
      <c r="M87" s="32">
        <f t="shared" si="9"/>
        <v>55.112577064221441</v>
      </c>
      <c r="N87" s="32">
        <f>N86+K$84</f>
        <v>1.2229642259427242</v>
      </c>
      <c r="O87" s="33">
        <v>84</v>
      </c>
    </row>
    <row r="88" spans="10:15">
      <c r="L88" s="32">
        <f t="shared" si="11"/>
        <v>65.421594058596384</v>
      </c>
      <c r="M88" s="32">
        <f t="shared" si="9"/>
        <v>55.421594058596384</v>
      </c>
      <c r="N88" s="32">
        <f>N87+K$84</f>
        <v>0.27190770964757149</v>
      </c>
      <c r="O88" s="33">
        <v>85</v>
      </c>
    </row>
    <row r="89" spans="10:15">
      <c r="L89" s="32">
        <f t="shared" si="11"/>
        <v>65.730611052971327</v>
      </c>
      <c r="M89" s="32">
        <f t="shared" si="9"/>
        <v>55.730611052971327</v>
      </c>
      <c r="N89" s="32">
        <f>N88+K$84</f>
        <v>-0.67914880664758126</v>
      </c>
      <c r="O89" s="33">
        <v>86</v>
      </c>
    </row>
    <row r="90" spans="10:15">
      <c r="L90" s="32">
        <f t="shared" si="11"/>
        <v>66.03962804734627</v>
      </c>
      <c r="M90" s="32">
        <f t="shared" si="9"/>
        <v>56.03962804734627</v>
      </c>
      <c r="N90" s="32">
        <f>N89+K$84</f>
        <v>-1.630205322942734</v>
      </c>
      <c r="O90" s="33">
        <v>87</v>
      </c>
    </row>
    <row r="91" spans="10:15">
      <c r="L91" s="32">
        <f t="shared" si="11"/>
        <v>66.348645041721213</v>
      </c>
      <c r="M91" s="32">
        <f t="shared" si="9"/>
        <v>56.348645041721213</v>
      </c>
      <c r="N91" s="32">
        <f>N90+K$84</f>
        <v>-2.5812618392378868</v>
      </c>
      <c r="O91" s="33">
        <v>88</v>
      </c>
    </row>
    <row r="92" spans="10:15">
      <c r="L92" s="32">
        <f t="shared" si="11"/>
        <v>66.657662036096156</v>
      </c>
      <c r="M92" s="32">
        <f t="shared" si="9"/>
        <v>56.657662036096156</v>
      </c>
      <c r="N92" s="32">
        <f>N91+K$84</f>
        <v>-3.5323183555330395</v>
      </c>
      <c r="O92" s="33">
        <v>89</v>
      </c>
    </row>
    <row r="93" spans="10:15">
      <c r="L93" s="32">
        <f t="shared" si="11"/>
        <v>66.966679030471099</v>
      </c>
      <c r="M93" s="32">
        <f t="shared" si="9"/>
        <v>56.966679030471099</v>
      </c>
      <c r="N93" s="32">
        <f>N92+K$84</f>
        <v>-4.4833748718281923</v>
      </c>
      <c r="O93" s="33">
        <v>90</v>
      </c>
    </row>
    <row r="94" spans="10:15">
      <c r="J94" s="32">
        <v>0.15643446504023045</v>
      </c>
      <c r="K94" s="32">
        <v>0.98768834059513788</v>
      </c>
      <c r="L94" s="32">
        <f>L93+J$94</f>
        <v>67.123113495511333</v>
      </c>
      <c r="M94" s="32">
        <f t="shared" si="9"/>
        <v>57.123113495511333</v>
      </c>
      <c r="N94" s="32">
        <f>N93+K$94</f>
        <v>-3.4956865312330545</v>
      </c>
      <c r="O94" s="33">
        <v>91</v>
      </c>
    </row>
    <row r="95" spans="10:15">
      <c r="L95" s="32">
        <f t="shared" ref="L95:L103" si="12">L94+J$94</f>
        <v>67.279547960551568</v>
      </c>
      <c r="M95" s="32">
        <f t="shared" si="9"/>
        <v>57.279547960551568</v>
      </c>
      <c r="N95" s="32">
        <f>N94+K$94</f>
        <v>-2.5079981906379167</v>
      </c>
      <c r="O95" s="33">
        <v>92</v>
      </c>
    </row>
    <row r="96" spans="10:15">
      <c r="L96" s="32">
        <f t="shared" si="12"/>
        <v>67.435982425591803</v>
      </c>
      <c r="M96" s="32">
        <f t="shared" si="9"/>
        <v>57.435982425591803</v>
      </c>
      <c r="N96" s="32">
        <f>N95+K$94</f>
        <v>-1.520309850042779</v>
      </c>
      <c r="O96" s="33">
        <v>93</v>
      </c>
    </row>
    <row r="97" spans="10:15">
      <c r="L97" s="32">
        <f t="shared" si="12"/>
        <v>67.592416890632038</v>
      </c>
      <c r="M97" s="32">
        <f t="shared" si="9"/>
        <v>57.592416890632038</v>
      </c>
      <c r="N97" s="32">
        <f>N96+K$94</f>
        <v>-0.53262150944764108</v>
      </c>
      <c r="O97" s="33">
        <v>94</v>
      </c>
    </row>
    <row r="98" spans="10:15">
      <c r="L98" s="32">
        <f t="shared" si="12"/>
        <v>67.748851355672272</v>
      </c>
      <c r="M98" s="32">
        <f t="shared" si="9"/>
        <v>57.748851355672272</v>
      </c>
      <c r="N98" s="32">
        <f>N97+K$94</f>
        <v>0.4550668311474968</v>
      </c>
      <c r="O98" s="33">
        <v>95</v>
      </c>
    </row>
    <row r="99" spans="10:15">
      <c r="L99" s="32">
        <f t="shared" si="12"/>
        <v>67.905285820712507</v>
      </c>
      <c r="M99" s="32">
        <f t="shared" si="9"/>
        <v>57.905285820712507</v>
      </c>
      <c r="N99" s="32">
        <f>N98+K$94</f>
        <v>1.4427551717426348</v>
      </c>
      <c r="O99" s="33">
        <v>96</v>
      </c>
    </row>
    <row r="100" spans="10:15">
      <c r="L100" s="32">
        <f t="shared" si="12"/>
        <v>68.061720285752742</v>
      </c>
      <c r="M100" s="32">
        <f t="shared" si="9"/>
        <v>58.061720285752742</v>
      </c>
      <c r="N100" s="32">
        <f>N99+K$94</f>
        <v>2.4304435123377726</v>
      </c>
      <c r="O100" s="33">
        <v>97</v>
      </c>
    </row>
    <row r="101" spans="10:15">
      <c r="L101" s="32">
        <f t="shared" si="12"/>
        <v>68.218154750792976</v>
      </c>
      <c r="M101" s="32">
        <f t="shared" si="9"/>
        <v>58.218154750792976</v>
      </c>
      <c r="N101" s="32">
        <f>N100+K$94</f>
        <v>3.4181318529329103</v>
      </c>
      <c r="O101" s="33">
        <v>98</v>
      </c>
    </row>
    <row r="102" spans="10:15">
      <c r="L102" s="32">
        <f t="shared" si="12"/>
        <v>68.374589215833211</v>
      </c>
      <c r="M102" s="32">
        <f t="shared" si="9"/>
        <v>58.374589215833211</v>
      </c>
      <c r="N102" s="32">
        <f>N101+K$94</f>
        <v>4.4058201935280481</v>
      </c>
      <c r="O102" s="33">
        <v>99</v>
      </c>
    </row>
    <row r="103" spans="10:15">
      <c r="L103" s="32">
        <f t="shared" si="12"/>
        <v>68.531023680873446</v>
      </c>
      <c r="M103" s="32">
        <f t="shared" si="9"/>
        <v>58.531023680873446</v>
      </c>
      <c r="N103" s="32">
        <f>N102+K$94</f>
        <v>5.3935085341231863</v>
      </c>
      <c r="O103" s="33">
        <v>100</v>
      </c>
    </row>
    <row r="104" spans="10:15">
      <c r="J104" s="32">
        <v>0</v>
      </c>
      <c r="K104" s="32">
        <v>-1</v>
      </c>
      <c r="L104" s="32">
        <f>L103+J$104</f>
        <v>68.531023680873446</v>
      </c>
      <c r="M104" s="32">
        <f t="shared" si="9"/>
        <v>58.531023680873446</v>
      </c>
      <c r="N104" s="32">
        <f>N103+K$104</f>
        <v>4.3935085341231863</v>
      </c>
      <c r="O104" s="33">
        <v>101</v>
      </c>
    </row>
    <row r="105" spans="10:15">
      <c r="L105" s="32">
        <f t="shared" ref="L105:L112" si="13">L104+J$104</f>
        <v>68.531023680873446</v>
      </c>
      <c r="M105" s="32">
        <f t="shared" si="9"/>
        <v>58.531023680873446</v>
      </c>
      <c r="N105" s="32">
        <f>N104+K$104</f>
        <v>3.3935085341231863</v>
      </c>
      <c r="O105" s="33">
        <v>102</v>
      </c>
    </row>
    <row r="106" spans="10:15">
      <c r="L106" s="32">
        <f t="shared" si="13"/>
        <v>68.531023680873446</v>
      </c>
      <c r="M106" s="32">
        <f t="shared" si="9"/>
        <v>58.531023680873446</v>
      </c>
      <c r="N106" s="32">
        <f>N105+K$104</f>
        <v>2.3935085341231863</v>
      </c>
      <c r="O106" s="33">
        <v>103</v>
      </c>
    </row>
    <row r="107" spans="10:15">
      <c r="L107" s="32">
        <f t="shared" si="13"/>
        <v>68.531023680873446</v>
      </c>
      <c r="M107" s="32">
        <f t="shared" si="9"/>
        <v>58.531023680873446</v>
      </c>
      <c r="N107" s="32">
        <f>N106+K$104</f>
        <v>1.3935085341231863</v>
      </c>
      <c r="O107" s="33">
        <v>104</v>
      </c>
    </row>
    <row r="108" spans="10:15">
      <c r="L108" s="32">
        <f t="shared" si="13"/>
        <v>68.531023680873446</v>
      </c>
      <c r="M108" s="32">
        <f t="shared" si="9"/>
        <v>58.531023680873446</v>
      </c>
      <c r="N108" s="32">
        <f>N107+K$104</f>
        <v>0.39350853412318632</v>
      </c>
      <c r="O108" s="33">
        <v>105</v>
      </c>
    </row>
    <row r="109" spans="10:15">
      <c r="L109" s="32">
        <f t="shared" si="13"/>
        <v>68.531023680873446</v>
      </c>
      <c r="M109" s="32">
        <f t="shared" si="9"/>
        <v>58.531023680873446</v>
      </c>
      <c r="N109" s="32">
        <f>N108+K$104</f>
        <v>-0.60649146587681368</v>
      </c>
      <c r="O109" s="33">
        <v>106</v>
      </c>
    </row>
    <row r="110" spans="10:15">
      <c r="L110" s="32">
        <f t="shared" si="13"/>
        <v>68.531023680873446</v>
      </c>
      <c r="M110" s="32">
        <f t="shared" si="9"/>
        <v>58.531023680873446</v>
      </c>
      <c r="N110" s="32">
        <f>N109+K$104</f>
        <v>-1.6064914658768137</v>
      </c>
      <c r="O110" s="33">
        <v>107</v>
      </c>
    </row>
    <row r="111" spans="10:15">
      <c r="L111" s="32">
        <f t="shared" si="13"/>
        <v>68.531023680873446</v>
      </c>
      <c r="M111" s="32">
        <f t="shared" si="9"/>
        <v>58.531023680873446</v>
      </c>
      <c r="N111" s="32">
        <f>N110+K$104</f>
        <v>-2.6064914658768137</v>
      </c>
      <c r="O111" s="33">
        <v>108</v>
      </c>
    </row>
    <row r="112" spans="10:15">
      <c r="L112" s="32">
        <f t="shared" si="13"/>
        <v>68.531023680873446</v>
      </c>
      <c r="M112" s="32">
        <f t="shared" si="9"/>
        <v>58.531023680873446</v>
      </c>
      <c r="N112" s="32">
        <f>N111+K$104</f>
        <v>-3.6064914658768137</v>
      </c>
      <c r="O112" s="33">
        <v>109</v>
      </c>
    </row>
    <row r="113" spans="12:15">
      <c r="L113" s="32">
        <f>L112+J$104</f>
        <v>68.531023680873446</v>
      </c>
      <c r="M113" s="32">
        <f t="shared" si="9"/>
        <v>58.531023680873446</v>
      </c>
      <c r="N113" s="32">
        <f>N112+K$104</f>
        <v>-4.6064914658768137</v>
      </c>
      <c r="O113" s="33">
        <v>110</v>
      </c>
    </row>
  </sheetData>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Help</vt:lpstr>
      <vt:lpstr>Parameters</vt:lpstr>
      <vt:lpstr>Models</vt:lpstr>
      <vt:lpstr>Demo graph data</vt:lpstr>
      <vt:lpstr>Ref calculation</vt:lpstr>
    </vt:vector>
  </TitlesOfParts>
  <Company>ITS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Kent McClelland</dc:creator>
  <cp:lastModifiedBy>Kent McClelland</cp:lastModifiedBy>
  <dcterms:created xsi:type="dcterms:W3CDTF">2015-07-07T21:50:13Z</dcterms:created>
  <dcterms:modified xsi:type="dcterms:W3CDTF">2016-08-26T16:02:48Z</dcterms:modified>
</cp:coreProperties>
</file>